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jmjtmu.sharepoint.com/sites/-060_/Shared Documents/R8（2026）年度/110_入試/00_日程・募集要項・出願書類/HP/"/>
    </mc:Choice>
  </mc:AlternateContent>
  <xr:revisionPtr revIDLastSave="0" documentId="8_{5D7E8561-A66B-48D5-B009-E4A7A806175B}" xr6:coauthVersionLast="47" xr6:coauthVersionMax="47" xr10:uidLastSave="{00000000-0000-0000-0000-000000000000}"/>
  <bookViews>
    <workbookView xWindow="28680" yWindow="-1410" windowWidth="29040" windowHeight="15720" xr2:uid="{00000000-000D-0000-FFFF-FFFF00000000}"/>
  </bookViews>
  <sheets>
    <sheet name="入力シート" sheetId="1" r:id="rId1"/>
    <sheet name="志願票(片面印刷)" sheetId="8" r:id="rId2"/>
    <sheet name="調査票(片面印刷) " sheetId="10" r:id="rId3"/>
    <sheet name="【第一志望】出願に関する基本的質問事項" sheetId="4" r:id="rId4"/>
    <sheet name="【第二志望コースがある方のみ出願に関する基本的質問事項" sheetId="5" r:id="rId5"/>
    <sheet name="経歴・スキルに関するエッセイ" sheetId="6" r:id="rId6"/>
    <sheet name="チェックシート" sheetId="12" r:id="rId7"/>
    <sheet name="協議申出書(片面印刷)" sheetId="7" r:id="rId8"/>
    <sheet name="※大学事務管理用" sheetId="13" r:id="rId9"/>
  </sheets>
  <definedNames>
    <definedName name="_xlnm.Print_Area" localSheetId="6">チェックシート!$A$1:$L$74</definedName>
    <definedName name="_xlnm.Print_Area" localSheetId="0">入力シート!$A$1:$N$116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h4LPjtIHqbOMfBWeDkKnT+G9JPWQ=="/>
    </ext>
  </extLst>
</workbook>
</file>

<file path=xl/calcChain.xml><?xml version="1.0" encoding="utf-8"?>
<calcChain xmlns="http://schemas.openxmlformats.org/spreadsheetml/2006/main">
  <c r="AA8" i="8" l="1"/>
  <c r="R8" i="8"/>
  <c r="J5" i="10"/>
  <c r="J3" i="10"/>
  <c r="L4" i="13"/>
  <c r="L30" i="1"/>
  <c r="L93" i="1"/>
  <c r="L92" i="1"/>
  <c r="L91" i="1"/>
  <c r="L101" i="1"/>
  <c r="L34" i="1"/>
  <c r="L9" i="1"/>
  <c r="L10" i="1"/>
  <c r="K73" i="12"/>
  <c r="L8" i="1" l="1"/>
  <c r="C9" i="10"/>
  <c r="C11" i="10"/>
  <c r="I9" i="10"/>
  <c r="I11" i="10"/>
  <c r="Q59" i="8"/>
  <c r="Q39" i="8"/>
  <c r="Q58" i="8"/>
  <c r="Q38" i="8"/>
  <c r="Q57" i="8"/>
  <c r="Q37" i="8"/>
  <c r="Q56" i="8"/>
  <c r="Q36" i="8"/>
  <c r="AE17" i="8"/>
  <c r="I15" i="8"/>
  <c r="I13" i="8"/>
  <c r="F22" i="10"/>
  <c r="F24" i="10"/>
  <c r="C22" i="10"/>
  <c r="C24" i="10"/>
  <c r="F21" i="10"/>
  <c r="C21" i="10"/>
  <c r="Z11" i="8"/>
  <c r="K72" i="12" l="1"/>
  <c r="K74" i="12"/>
  <c r="L17" i="1"/>
  <c r="M3" i="13"/>
  <c r="M4" i="13"/>
  <c r="C27" i="10"/>
  <c r="C26" i="10"/>
  <c r="E20" i="8"/>
  <c r="E19" i="8"/>
  <c r="L8" i="13"/>
  <c r="L21" i="1"/>
  <c r="D14" i="7"/>
  <c r="J16" i="7"/>
  <c r="F15" i="7"/>
  <c r="E15" i="7"/>
  <c r="J12" i="7"/>
  <c r="E16" i="7"/>
  <c r="D13" i="7"/>
  <c r="F11" i="7"/>
  <c r="E11" i="7"/>
  <c r="H7" i="7"/>
  <c r="G9" i="7"/>
  <c r="D8" i="7"/>
  <c r="G8" i="7"/>
  <c r="D9" i="7"/>
  <c r="C42" i="10"/>
  <c r="M22" i="13" l="1"/>
  <c r="K62" i="10" s="1"/>
  <c r="M21" i="13"/>
  <c r="K60" i="10" s="1"/>
  <c r="M20" i="13"/>
  <c r="K59" i="10" s="1"/>
  <c r="M19" i="13"/>
  <c r="K57" i="10" s="1"/>
  <c r="M18" i="13"/>
  <c r="K56" i="10" s="1"/>
  <c r="M17" i="13"/>
  <c r="K54" i="10" s="1"/>
  <c r="M9" i="13"/>
  <c r="K39" i="10" s="1"/>
  <c r="M7" i="13"/>
  <c r="K36" i="10" s="1"/>
  <c r="M16" i="13"/>
  <c r="K53" i="10" s="1"/>
  <c r="M15" i="13"/>
  <c r="K51" i="10" s="1"/>
  <c r="M14" i="13"/>
  <c r="K50" i="10" s="1"/>
  <c r="M13" i="13"/>
  <c r="K48" i="10" s="1"/>
  <c r="M12" i="13"/>
  <c r="K44" i="10" s="1"/>
  <c r="M11" i="13"/>
  <c r="K42" i="10" s="1"/>
  <c r="M10" i="13"/>
  <c r="K41" i="10" s="1"/>
  <c r="M8" i="13"/>
  <c r="K38" i="10" s="1"/>
  <c r="M6" i="13"/>
  <c r="K35" i="10" s="1"/>
  <c r="M5" i="13"/>
  <c r="K33" i="10" s="1"/>
  <c r="K32" i="10"/>
  <c r="K30" i="10"/>
  <c r="L7" i="1"/>
  <c r="L6" i="1"/>
  <c r="L14" i="1"/>
  <c r="N63" i="10"/>
  <c r="L63" i="10"/>
  <c r="N60" i="10"/>
  <c r="N48" i="10"/>
  <c r="N54" i="10"/>
  <c r="N57" i="10"/>
  <c r="N51" i="10"/>
  <c r="L48" i="10"/>
  <c r="L60" i="10"/>
  <c r="L57" i="10"/>
  <c r="L54" i="10"/>
  <c r="L51" i="10"/>
  <c r="L42" i="10"/>
  <c r="L39" i="10"/>
  <c r="L36" i="10"/>
  <c r="L33" i="10"/>
  <c r="L30" i="10"/>
  <c r="J30" i="10"/>
  <c r="F25" i="10"/>
  <c r="D25" i="10"/>
  <c r="J60" i="10"/>
  <c r="J57" i="10"/>
  <c r="J54" i="10"/>
  <c r="J51" i="10"/>
  <c r="J48" i="10"/>
  <c r="B48" i="10"/>
  <c r="B60" i="10"/>
  <c r="B57" i="10"/>
  <c r="B54" i="10"/>
  <c r="K24" i="10"/>
  <c r="K23" i="10"/>
  <c r="J18" i="8"/>
  <c r="Z10" i="8"/>
  <c r="E10" i="8"/>
  <c r="Q49" i="8" s="1"/>
  <c r="E9" i="8"/>
  <c r="Q68" i="8" s="1"/>
  <c r="F18" i="8"/>
  <c r="E21" i="8"/>
  <c r="Y17" i="8"/>
  <c r="U17" i="8"/>
  <c r="Q17" i="8"/>
  <c r="L3" i="13"/>
  <c r="L5" i="13" s="1"/>
  <c r="AA24" i="8"/>
  <c r="H24" i="8"/>
  <c r="AB21" i="8"/>
  <c r="E12" i="7" s="1"/>
  <c r="M22" i="8"/>
  <c r="C39" i="10"/>
  <c r="R26" i="10"/>
  <c r="AD44" i="8"/>
  <c r="C18" i="10"/>
  <c r="U61" i="8"/>
  <c r="U41" i="8"/>
  <c r="T9" i="10"/>
  <c r="T7" i="10"/>
  <c r="L90" i="1"/>
  <c r="L89" i="1"/>
  <c r="L33" i="1"/>
  <c r="T14" i="10"/>
  <c r="T13" i="10"/>
  <c r="T11" i="10"/>
  <c r="L86" i="1"/>
  <c r="D6" i="7"/>
  <c r="J6" i="7"/>
  <c r="G3" i="6"/>
  <c r="C19" i="10"/>
  <c r="C17" i="10"/>
  <c r="C16" i="10"/>
  <c r="C15" i="10"/>
  <c r="C14" i="10"/>
  <c r="C13" i="10"/>
  <c r="I28" i="10"/>
  <c r="D28" i="10"/>
  <c r="U62" i="8"/>
  <c r="U60" i="8"/>
  <c r="U59" i="8"/>
  <c r="U58" i="8"/>
  <c r="U57" i="8"/>
  <c r="U56" i="8"/>
  <c r="U42" i="8"/>
  <c r="U40" i="8"/>
  <c r="U39" i="8"/>
  <c r="U38" i="8"/>
  <c r="U37" i="8"/>
  <c r="U36" i="8"/>
  <c r="L24" i="1"/>
  <c r="L23" i="1"/>
  <c r="AD63" i="8"/>
  <c r="R25" i="10"/>
  <c r="R17" i="10"/>
  <c r="L105" i="1"/>
  <c r="L104" i="1"/>
  <c r="L106" i="1"/>
  <c r="L102" i="1"/>
  <c r="T5" i="10"/>
  <c r="T3" i="10"/>
  <c r="L85" i="1"/>
  <c r="B51" i="10"/>
  <c r="J42" i="10"/>
  <c r="J39" i="10"/>
  <c r="J36" i="10"/>
  <c r="C36" i="10"/>
  <c r="J33" i="10"/>
  <c r="C33" i="10"/>
  <c r="C30" i="10"/>
  <c r="K22" i="10"/>
  <c r="K20" i="10"/>
  <c r="C7" i="10"/>
  <c r="C5" i="10"/>
  <c r="C3" i="10"/>
  <c r="L31" i="1"/>
  <c r="Q65" i="8"/>
  <c r="Q64" i="8"/>
  <c r="Q63" i="8"/>
  <c r="Q45" i="8"/>
  <c r="Q44" i="8"/>
  <c r="Q43" i="8"/>
  <c r="E16" i="8"/>
  <c r="E15" i="8"/>
  <c r="E14" i="8"/>
  <c r="E13" i="8"/>
  <c r="P12" i="8"/>
  <c r="L12" i="8"/>
  <c r="H12" i="8"/>
  <c r="E8" i="8"/>
  <c r="E7" i="8"/>
  <c r="E6" i="8"/>
  <c r="L45" i="10" l="1"/>
  <c r="J45" i="10"/>
  <c r="Q48" i="8"/>
  <c r="Q69" i="8"/>
  <c r="AD64" i="8"/>
  <c r="AD43" i="8"/>
  <c r="L13" i="1"/>
  <c r="L14" i="7"/>
  <c r="D10" i="7"/>
  <c r="L9" i="7"/>
  <c r="L7" i="7"/>
  <c r="E7" i="7"/>
  <c r="K54" i="6"/>
  <c r="K28" i="6"/>
  <c r="K55" i="5"/>
  <c r="K42" i="5"/>
  <c r="K30" i="5"/>
  <c r="K18" i="5"/>
  <c r="G2" i="5"/>
  <c r="A2" i="5"/>
  <c r="K53" i="4"/>
  <c r="K40" i="4"/>
  <c r="K29" i="4"/>
  <c r="K17" i="4"/>
  <c r="G2" i="4"/>
  <c r="A2" i="4"/>
  <c r="L116" i="1"/>
  <c r="L115" i="1"/>
  <c r="L114" i="1"/>
  <c r="L113" i="1"/>
  <c r="L112" i="1"/>
  <c r="L111" i="1"/>
  <c r="L110" i="1"/>
  <c r="L88" i="1"/>
  <c r="L87"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2" i="1"/>
  <c r="L26" i="1"/>
  <c r="L25" i="1"/>
  <c r="L22" i="1"/>
  <c r="L20" i="1"/>
  <c r="L19" i="1"/>
  <c r="L18" i="1"/>
  <c r="L16" i="1"/>
  <c r="L15" i="1"/>
  <c r="L12" i="1"/>
  <c r="L10" i="7" l="1"/>
  <c r="K21" i="10"/>
  <c r="V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小百合</author>
  </authors>
  <commentList>
    <comment ref="D16" authorId="0" shapeId="0" xr:uid="{B7DD2476-88EA-4DA8-8BD5-30438DAD0A77}">
      <text>
        <r>
          <rPr>
            <b/>
            <sz val="9"/>
            <color indexed="81"/>
            <rFont val="MS P ゴシック"/>
            <family val="3"/>
            <charset val="128"/>
          </rPr>
          <t>日本国籍の方は、都道府県名をご記載ください。（例）東京都、神奈川県
外国籍の方は国籍をご記載ください。</t>
        </r>
      </text>
    </comment>
    <comment ref="D31" authorId="0" shapeId="0" xr:uid="{6636F4DD-0364-4D97-A1E8-98512CF2D6F0}">
      <text>
        <r>
          <rPr>
            <sz val="9"/>
            <color indexed="81"/>
            <rFont val="MS P ゴシック"/>
            <family val="3"/>
            <charset val="128"/>
          </rPr>
          <t>〇〇大学、〇〇高等学校、〇〇専門学校等、正式名称でご記入ください。</t>
        </r>
      </text>
    </comment>
  </commentList>
</comments>
</file>

<file path=xl/sharedStrings.xml><?xml version="1.0" encoding="utf-8"?>
<sst xmlns="http://schemas.openxmlformats.org/spreadsheetml/2006/main" count="821" uniqueCount="414">
  <si>
    <t>リストから選択してください</t>
  </si>
  <si>
    <t>記入してください</t>
  </si>
  <si>
    <t>基本情報</t>
  </si>
  <si>
    <t>項目</t>
  </si>
  <si>
    <t>入力欄</t>
  </si>
  <si>
    <t>志望コース(第一志望)</t>
  </si>
  <si>
    <t>事業設計工学コース</t>
  </si>
  <si>
    <t>志望コース(第二志望)</t>
  </si>
  <si>
    <t>第二志望なし</t>
    <rPh sb="0" eb="1">
      <t>ダイ</t>
    </rPh>
    <rPh sb="1" eb="2">
      <t>ニ</t>
    </rPh>
    <rPh sb="2" eb="4">
      <t>シボウ</t>
    </rPh>
    <phoneticPr fontId="30"/>
  </si>
  <si>
    <t>入学時期</t>
  </si>
  <si>
    <t>入試種別</t>
    <rPh sb="0" eb="4">
      <t>ニュウシシュベツ</t>
    </rPh>
    <phoneticPr fontId="30"/>
  </si>
  <si>
    <t>一般入試</t>
  </si>
  <si>
    <t>入試期</t>
    <rPh sb="0" eb="2">
      <t>ニュウシ</t>
    </rPh>
    <rPh sb="2" eb="3">
      <t>キ</t>
    </rPh>
    <phoneticPr fontId="30"/>
  </si>
  <si>
    <t>氏名</t>
    <phoneticPr fontId="30"/>
  </si>
  <si>
    <t>（姓）</t>
  </si>
  <si>
    <t>（名）</t>
  </si>
  <si>
    <t>ふりがな</t>
  </si>
  <si>
    <r>
      <t>英字氏名</t>
    </r>
    <r>
      <rPr>
        <sz val="9"/>
        <rFont val="Meiryo"/>
        <family val="3"/>
        <charset val="128"/>
      </rPr>
      <t>(姓名とも一文字目のみ大文字)</t>
    </r>
    <rPh sb="0" eb="2">
      <t>エイジ</t>
    </rPh>
    <rPh sb="2" eb="4">
      <t>シメイ</t>
    </rPh>
    <rPh sb="5" eb="7">
      <t>セイメイ</t>
    </rPh>
    <rPh sb="9" eb="13">
      <t>ヒトモジメ</t>
    </rPh>
    <rPh sb="15" eb="18">
      <t>オオモジ</t>
    </rPh>
    <phoneticPr fontId="30"/>
  </si>
  <si>
    <t>性別</t>
  </si>
  <si>
    <t>女</t>
    <rPh sb="0" eb="1">
      <t>オンナ</t>
    </rPh>
    <phoneticPr fontId="30"/>
  </si>
  <si>
    <t>本籍・国籍</t>
    <rPh sb="0" eb="2">
      <t>ホンセキ</t>
    </rPh>
    <rPh sb="3" eb="5">
      <t>コクセキ</t>
    </rPh>
    <phoneticPr fontId="30"/>
  </si>
  <si>
    <t>在留資格の種類（外国籍の方のみ）</t>
    <rPh sb="0" eb="4">
      <t>ザイリュウシカク</t>
    </rPh>
    <rPh sb="5" eb="7">
      <t>シュルイ</t>
    </rPh>
    <rPh sb="8" eb="11">
      <t>ガイコクセキ</t>
    </rPh>
    <rPh sb="12" eb="13">
      <t>カタ</t>
    </rPh>
    <phoneticPr fontId="30"/>
  </si>
  <si>
    <t>生年月日（西暦）</t>
    <phoneticPr fontId="30"/>
  </si>
  <si>
    <t>年</t>
  </si>
  <si>
    <t>月</t>
  </si>
  <si>
    <t>日</t>
  </si>
  <si>
    <t>郵便番号</t>
    <phoneticPr fontId="30"/>
  </si>
  <si>
    <t>〒</t>
  </si>
  <si>
    <t>ー</t>
    <phoneticPr fontId="30"/>
  </si>
  <si>
    <t>住所</t>
    <phoneticPr fontId="30"/>
  </si>
  <si>
    <t>住所（建物名以降）</t>
    <rPh sb="3" eb="6">
      <t>タテモノメイ</t>
    </rPh>
    <rPh sb="6" eb="8">
      <t>イコウ</t>
    </rPh>
    <phoneticPr fontId="30"/>
  </si>
  <si>
    <t>取り次ぎが必要な場合の氏名</t>
    <phoneticPr fontId="30"/>
  </si>
  <si>
    <t>様方</t>
  </si>
  <si>
    <t>電話番号</t>
  </si>
  <si>
    <t>メールアドレス</t>
    <phoneticPr fontId="30"/>
  </si>
  <si>
    <t>緊急連絡先　氏名（本人以外の方）</t>
    <rPh sb="0" eb="5">
      <t>キンキュウレンラクサキ</t>
    </rPh>
    <rPh sb="6" eb="8">
      <t>シメイ</t>
    </rPh>
    <rPh sb="9" eb="13">
      <t>ホンニンイガイ</t>
    </rPh>
    <rPh sb="14" eb="15">
      <t>カタ</t>
    </rPh>
    <phoneticPr fontId="30"/>
  </si>
  <si>
    <t>緊急連絡先　電話番号（上に記載された方）</t>
    <rPh sb="0" eb="5">
      <t>キンキュウレンラクサキ</t>
    </rPh>
    <rPh sb="6" eb="10">
      <t>デンワバンゴウ</t>
    </rPh>
    <rPh sb="11" eb="12">
      <t>ウエ</t>
    </rPh>
    <rPh sb="13" eb="15">
      <t>キサイ</t>
    </rPh>
    <rPh sb="18" eb="19">
      <t>カタ</t>
    </rPh>
    <phoneticPr fontId="30"/>
  </si>
  <si>
    <t>学歴・職歴情報</t>
    <phoneticPr fontId="30"/>
  </si>
  <si>
    <t>最終学歴について</t>
  </si>
  <si>
    <t>区分（該当）</t>
  </si>
  <si>
    <t>国立</t>
  </si>
  <si>
    <t>学校名</t>
    <phoneticPr fontId="30"/>
  </si>
  <si>
    <t>学部学科等</t>
  </si>
  <si>
    <t>入学年月日（西暦）</t>
    <rPh sb="0" eb="2">
      <t>ニュウガク</t>
    </rPh>
    <phoneticPr fontId="30"/>
  </si>
  <si>
    <t>入学</t>
    <rPh sb="0" eb="2">
      <t>ニュウガク</t>
    </rPh>
    <phoneticPr fontId="30"/>
  </si>
  <si>
    <t>卒業・卒業見込み年月日（西暦）</t>
  </si>
  <si>
    <t>卒業見込</t>
  </si>
  <si>
    <t>初等教育（小学校）について</t>
    <phoneticPr fontId="30"/>
  </si>
  <si>
    <t>学校名</t>
  </si>
  <si>
    <t>正規の修業年限</t>
  </si>
  <si>
    <t>入学年（西暦）</t>
  </si>
  <si>
    <t>卒業年（西暦）</t>
  </si>
  <si>
    <t>在学年数</t>
  </si>
  <si>
    <t>中等教育（中学校）について</t>
    <phoneticPr fontId="30"/>
  </si>
  <si>
    <t>中等教育（高等学校）について</t>
    <phoneticPr fontId="30"/>
  </si>
  <si>
    <r>
      <t xml:space="preserve">高等教育（大学）について
※中退の場合
</t>
    </r>
    <r>
      <rPr>
        <sz val="9"/>
        <color theme="1"/>
        <rFont val="メイリオ"/>
        <family val="3"/>
        <charset val="128"/>
      </rPr>
      <t>・学校名の後に（中退）と記入
・卒業年に退学年月を記入</t>
    </r>
    <phoneticPr fontId="30"/>
  </si>
  <si>
    <r>
      <t xml:space="preserve">その他（必要な方のみ）
※中退の場合
</t>
    </r>
    <r>
      <rPr>
        <sz val="9"/>
        <color theme="1"/>
        <rFont val="メイリオ"/>
        <family val="3"/>
        <charset val="128"/>
      </rPr>
      <t>・学校名の後に（中退）と記入
・卒業年に退学年月を記入</t>
    </r>
    <phoneticPr fontId="30"/>
  </si>
  <si>
    <t>職歴・研究歴
（現職を含む直近のものからを5つ、新しいものから過去に向かって①～⑤に記載してください）</t>
    <rPh sb="8" eb="10">
      <t>ゲンショク</t>
    </rPh>
    <rPh sb="11" eb="12">
      <t>フク</t>
    </rPh>
    <rPh sb="24" eb="25">
      <t>アタラ</t>
    </rPh>
    <rPh sb="31" eb="33">
      <t>カコ</t>
    </rPh>
    <rPh sb="34" eb="35">
      <t>ム</t>
    </rPh>
    <phoneticPr fontId="30"/>
  </si>
  <si>
    <t>勤務先・研究所等の名称①</t>
  </si>
  <si>
    <t>雇用形態</t>
    <rPh sb="0" eb="4">
      <t>コヨウケイタイ</t>
    </rPh>
    <phoneticPr fontId="30"/>
  </si>
  <si>
    <t>従事期間（開始）</t>
  </si>
  <si>
    <t>従事期間（終了）</t>
  </si>
  <si>
    <t>年数</t>
  </si>
  <si>
    <t>ヶ月</t>
    <rPh sb="1" eb="2">
      <t>ゲツ</t>
    </rPh>
    <phoneticPr fontId="30"/>
  </si>
  <si>
    <t>勤務先・研究所等の名称②</t>
  </si>
  <si>
    <t>勤務先・研究所等の名称③</t>
  </si>
  <si>
    <t>勤務先・研究所等の名称④</t>
  </si>
  <si>
    <t>勤務先・研究所等の名称⑤</t>
  </si>
  <si>
    <t>※入力忘れにご注意ください⇒</t>
    <phoneticPr fontId="30"/>
  </si>
  <si>
    <t>全就業年数（直近5つに限らないこれまでの就業年数の合計）</t>
    <phoneticPr fontId="30"/>
  </si>
  <si>
    <t>現在の職業
※現在就業していない方（学生を含む）は入力不要です</t>
    <rPh sb="7" eb="9">
      <t>ゲンザイ</t>
    </rPh>
    <rPh sb="9" eb="11">
      <t>シュウギョウ</t>
    </rPh>
    <rPh sb="16" eb="17">
      <t>カタ</t>
    </rPh>
    <rPh sb="18" eb="20">
      <t>ガクセイ</t>
    </rPh>
    <rPh sb="21" eb="22">
      <t>フク</t>
    </rPh>
    <rPh sb="25" eb="27">
      <t>ニュウリョク</t>
    </rPh>
    <rPh sb="27" eb="29">
      <t>フヨウ</t>
    </rPh>
    <phoneticPr fontId="30"/>
  </si>
  <si>
    <t>勤務先名</t>
    <phoneticPr fontId="30"/>
  </si>
  <si>
    <t>所属部署</t>
    <phoneticPr fontId="30"/>
  </si>
  <si>
    <t>従事開始時期</t>
    <rPh sb="0" eb="2">
      <t>ジュウジ</t>
    </rPh>
    <rPh sb="2" eb="6">
      <t>カイシジキ</t>
    </rPh>
    <phoneticPr fontId="30"/>
  </si>
  <si>
    <t>業種</t>
    <rPh sb="0" eb="2">
      <t>ギョウシュ</t>
    </rPh>
    <phoneticPr fontId="30"/>
  </si>
  <si>
    <t>商社系（総合商社系・素材・医薬品他）</t>
    <rPh sb="0" eb="2">
      <t>ショウシャ</t>
    </rPh>
    <rPh sb="2" eb="3">
      <t>ケイ</t>
    </rPh>
    <rPh sb="4" eb="6">
      <t>ソウゴウ</t>
    </rPh>
    <rPh sb="6" eb="8">
      <t>ショウシャ</t>
    </rPh>
    <rPh sb="8" eb="9">
      <t>ケイ</t>
    </rPh>
    <rPh sb="10" eb="12">
      <t>ソザイ</t>
    </rPh>
    <rPh sb="13" eb="16">
      <t>イヤクヒン</t>
    </rPh>
    <rPh sb="16" eb="17">
      <t>ホカ</t>
    </rPh>
    <phoneticPr fontId="30"/>
  </si>
  <si>
    <t>職種</t>
    <rPh sb="0" eb="2">
      <t>ショクシュ</t>
    </rPh>
    <phoneticPr fontId="30"/>
  </si>
  <si>
    <t>職位</t>
    <rPh sb="0" eb="2">
      <t>ショクイ</t>
    </rPh>
    <phoneticPr fontId="30"/>
  </si>
  <si>
    <t>経営層（最高経営責任者、最高財務責任者、取締役等）</t>
    <rPh sb="0" eb="3">
      <t>ケイエイソウ</t>
    </rPh>
    <rPh sb="4" eb="11">
      <t>サイコウケイエイセキニンシャ</t>
    </rPh>
    <rPh sb="12" eb="14">
      <t>サイコウ</t>
    </rPh>
    <rPh sb="14" eb="16">
      <t>ザイム</t>
    </rPh>
    <rPh sb="16" eb="19">
      <t>セキニンシャ</t>
    </rPh>
    <rPh sb="20" eb="23">
      <t>トリシマリヤク</t>
    </rPh>
    <rPh sb="23" eb="24">
      <t>トウ</t>
    </rPh>
    <phoneticPr fontId="30"/>
  </si>
  <si>
    <t>調査票自由記述欄</t>
  </si>
  <si>
    <r>
      <t>取得資格</t>
    </r>
    <r>
      <rPr>
        <sz val="9"/>
        <color theme="1"/>
        <rFont val="メイリオ"/>
        <family val="3"/>
        <charset val="128"/>
      </rPr>
      <t>（技術関連資格、語学認定など）
多数ある場合には「別紙に記入」と表記し、別紙（自由書式）に記入してください。</t>
    </r>
    <phoneticPr fontId="30"/>
  </si>
  <si>
    <t>本学を知ったきっかけ
※プルダウンから項目を選択の上、その時の状況をご記載ください。</t>
    <rPh sb="19" eb="21">
      <t>コウモク</t>
    </rPh>
    <rPh sb="22" eb="24">
      <t>センタク</t>
    </rPh>
    <rPh sb="25" eb="26">
      <t>ウエ</t>
    </rPh>
    <rPh sb="29" eb="30">
      <t>トキ</t>
    </rPh>
    <rPh sb="31" eb="33">
      <t>ジョウキョウ</t>
    </rPh>
    <rPh sb="35" eb="37">
      <t>キサイ</t>
    </rPh>
    <phoneticPr fontId="30"/>
  </si>
  <si>
    <r>
      <t xml:space="preserve">大学院説明会について
</t>
    </r>
    <r>
      <rPr>
        <sz val="8"/>
        <color theme="1"/>
        <rFont val="Meiryo"/>
        <family val="3"/>
        <charset val="128"/>
      </rPr>
      <t>※この質問は、本学の入試状況分析のためにご協力いただくものであり、回答内容は合否に一切影響しません。</t>
    </r>
    <rPh sb="21" eb="25">
      <t>ニュウシジョウキョウ</t>
    </rPh>
    <rPh sb="25" eb="27">
      <t>ブンセキ</t>
    </rPh>
    <rPh sb="44" eb="48">
      <t>カイトウナイヨウ</t>
    </rPh>
    <rPh sb="49" eb="51">
      <t>ゴウヒ</t>
    </rPh>
    <rPh sb="52" eb="56">
      <t>イッサイエイキョウ</t>
    </rPh>
    <phoneticPr fontId="30"/>
  </si>
  <si>
    <t>本学の大学院説明会には参加しましたか。</t>
    <rPh sb="0" eb="2">
      <t>ホンガク</t>
    </rPh>
    <rPh sb="3" eb="9">
      <t>ダイガクインセツメイカイ</t>
    </rPh>
    <rPh sb="11" eb="13">
      <t>サンカ</t>
    </rPh>
    <phoneticPr fontId="30"/>
  </si>
  <si>
    <t>大学院説明会参加時に使用したDoorkeeperに登録したメールアドレスは、上記で入力したメールアドレスと同一ですか。</t>
    <rPh sb="0" eb="6">
      <t>ダイガクインセツメイカイ</t>
    </rPh>
    <rPh sb="6" eb="8">
      <t>サンカ</t>
    </rPh>
    <rPh sb="8" eb="9">
      <t>ジ</t>
    </rPh>
    <rPh sb="10" eb="12">
      <t>シヨウ</t>
    </rPh>
    <rPh sb="25" eb="27">
      <t>トウロク</t>
    </rPh>
    <rPh sb="38" eb="40">
      <t>ジョウキ</t>
    </rPh>
    <rPh sb="41" eb="43">
      <t>ニュウリョク</t>
    </rPh>
    <rPh sb="53" eb="55">
      <t>ドウイツ</t>
    </rPh>
    <phoneticPr fontId="30"/>
  </si>
  <si>
    <t>上記で「いいえ」と回答した場合は、Doorkeeperに登録したアドレスを記入してください。</t>
    <rPh sb="0" eb="2">
      <t>ジョウキ</t>
    </rPh>
    <rPh sb="9" eb="11">
      <t>カイトウ</t>
    </rPh>
    <rPh sb="13" eb="15">
      <t>バアイ</t>
    </rPh>
    <rPh sb="28" eb="30">
      <t>トウロク</t>
    </rPh>
    <rPh sb="37" eb="39">
      <t>キニュウ</t>
    </rPh>
    <phoneticPr fontId="30"/>
  </si>
  <si>
    <t>入力は以上です。</t>
  </si>
  <si>
    <t>※協議申出書を提出される方は、以下も入力してください。</t>
  </si>
  <si>
    <t>　また、シートの自由記入欄は直接シートに入力してください。</t>
  </si>
  <si>
    <t>ご自身のことについて</t>
  </si>
  <si>
    <t>連絡の取れるＦＡＸ番号</t>
  </si>
  <si>
    <t>出身（在学）校について</t>
  </si>
  <si>
    <t>担任教諭</t>
  </si>
  <si>
    <t>住所（郵便番号）</t>
  </si>
  <si>
    <t>－</t>
  </si>
  <si>
    <t>住所（所在地）</t>
  </si>
  <si>
    <t>ＦＡＸ番号</t>
  </si>
  <si>
    <t>東京都立産業技術大学院大学</t>
  </si>
  <si>
    <t>産業技術研究科　入学志願票</t>
    <rPh sb="9" eb="10">
      <t>ガク</t>
    </rPh>
    <phoneticPr fontId="30"/>
  </si>
  <si>
    <r>
      <t xml:space="preserve">志望コース
</t>
    </r>
    <r>
      <rPr>
        <b/>
        <sz val="7"/>
        <color theme="1"/>
        <rFont val="ＭＳ ゴシック"/>
        <family val="3"/>
        <charset val="128"/>
      </rPr>
      <t>第一志望→1
第二志望→2</t>
    </r>
    <phoneticPr fontId="30"/>
  </si>
  <si>
    <t>※受験番号</t>
    <phoneticPr fontId="30"/>
  </si>
  <si>
    <t>振込証明書（Ａ票）
貼　付　欄</t>
  </si>
  <si>
    <t>情報アーキテクチャコース</t>
  </si>
  <si>
    <t>創造技術コース</t>
  </si>
  <si>
    <t>入学時期</t>
    <rPh sb="0" eb="4">
      <t>ニュウガクジキ</t>
    </rPh>
    <phoneticPr fontId="30"/>
  </si>
  <si>
    <r>
      <rPr>
        <sz val="11"/>
        <rFont val="ＭＳ ゴシック"/>
        <family val="3"/>
        <charset val="128"/>
      </rPr>
      <t>本籍・</t>
    </r>
    <r>
      <rPr>
        <sz val="11"/>
        <color theme="1"/>
        <rFont val="ＭＳ ゴシック"/>
        <family val="3"/>
        <charset val="128"/>
      </rPr>
      <t>国籍</t>
    </r>
    <r>
      <rPr>
        <sz val="8"/>
        <color theme="1"/>
        <rFont val="ＭＳ ゴシック"/>
        <family val="3"/>
        <charset val="128"/>
      </rPr>
      <t>（在留資格の種類）</t>
    </r>
    <rPh sb="0" eb="2">
      <t>ホンセキ</t>
    </rPh>
    <phoneticPr fontId="30"/>
  </si>
  <si>
    <t>氏名</t>
  </si>
  <si>
    <t>生年月日</t>
  </si>
  <si>
    <t>(西暦)</t>
  </si>
  <si>
    <t>(</t>
  </si>
  <si>
    <t>歳)</t>
  </si>
  <si>
    <t>※入学日現在</t>
  </si>
  <si>
    <r>
      <t xml:space="preserve">最終学歴
</t>
    </r>
    <r>
      <rPr>
        <sz val="9"/>
        <color theme="1"/>
        <rFont val="ＭＳ ゴシック"/>
        <family val="3"/>
        <charset val="128"/>
      </rPr>
      <t>（学部、学科等も記入
する。）</t>
    </r>
    <phoneticPr fontId="30"/>
  </si>
  <si>
    <t>公立</t>
  </si>
  <si>
    <t>私立</t>
  </si>
  <si>
    <t>海外</t>
  </si>
  <si>
    <t>現住所
連絡先</t>
    <rPh sb="4" eb="7">
      <t>レンラクサキ</t>
    </rPh>
    <phoneticPr fontId="30"/>
  </si>
  <si>
    <t>TEL</t>
  </si>
  <si>
    <t>Eメールアドレス：</t>
    <phoneticPr fontId="30"/>
  </si>
  <si>
    <t>緊急
連絡先</t>
    <rPh sb="0" eb="2">
      <t>キンキュウ</t>
    </rPh>
    <phoneticPr fontId="30"/>
  </si>
  <si>
    <t>本人以外の緊急連絡先を御記載ください。</t>
    <rPh sb="0" eb="4">
      <t>ホンニンイガイ</t>
    </rPh>
    <rPh sb="5" eb="10">
      <t>キンキュウレンラクサキ</t>
    </rPh>
    <rPh sb="11" eb="14">
      <t>ゴキサイ</t>
    </rPh>
    <phoneticPr fontId="30"/>
  </si>
  <si>
    <t>氏名</t>
    <rPh sb="0" eb="2">
      <t>シメイ</t>
    </rPh>
    <phoneticPr fontId="30"/>
  </si>
  <si>
    <t>TEL</t>
    <phoneticPr fontId="30"/>
  </si>
  <si>
    <t>【記入上の注意】</t>
  </si>
  <si>
    <t>１．該当する部分をチェックしてください。</t>
  </si>
  <si>
    <t>２．※印欄は記入しないでください。</t>
  </si>
  <si>
    <t>３．年齢は入学日現在で記入してください。</t>
  </si>
  <si>
    <t>４．現住所は詳細に記入してください。</t>
  </si>
  <si>
    <t>５．外国籍の方は、国籍欄に在留資格の種類を記入してください。</t>
  </si>
  <si>
    <r>
      <t>６．</t>
    </r>
    <r>
      <rPr>
        <sz val="10"/>
        <color theme="1"/>
        <rFont val="ＭＳ ゴシック"/>
        <family val="3"/>
        <charset val="128"/>
      </rPr>
      <t>Eメールアドレスは出願書類受理の連絡をする際に使用しますので、必ず記入してください。</t>
    </r>
    <rPh sb="11" eb="13">
      <t>シュツガン</t>
    </rPh>
    <phoneticPr fontId="30"/>
  </si>
  <si>
    <t>７．振込証明書(Ａ票)を貼り付けてください。</t>
    <phoneticPr fontId="30"/>
  </si>
  <si>
    <t>※受験番号</t>
  </si>
  <si>
    <t>写真票</t>
    <rPh sb="0" eb="2">
      <t>シャシン</t>
    </rPh>
    <phoneticPr fontId="30"/>
  </si>
  <si>
    <t>希望する入試</t>
  </si>
  <si>
    <t>　一般入試</t>
  </si>
  <si>
    <t>　自己推薦入試</t>
    <rPh sb="5" eb="7">
      <t>ニュウシ</t>
    </rPh>
    <phoneticPr fontId="30"/>
  </si>
  <si>
    <t>　社会人対象特別入試</t>
  </si>
  <si>
    <t>　高専専攻科対象推薦入試</t>
  </si>
  <si>
    <t>　企業推薦入試</t>
  </si>
  <si>
    <t>　AIIT単位バンク登録生(科目等履修生)向け入試</t>
  </si>
  <si>
    <t>　キャリア再開支援入試</t>
  </si>
  <si>
    <r>
      <t xml:space="preserve">志望コース
</t>
    </r>
    <r>
      <rPr>
        <b/>
        <sz val="8"/>
        <color theme="1"/>
        <rFont val="ＭＳ ゴシック"/>
        <family val="3"/>
        <charset val="128"/>
      </rPr>
      <t>第一志望→1
第二志望→2</t>
    </r>
  </si>
  <si>
    <t>※面接試験
の時間</t>
  </si>
  <si>
    <t>受験票</t>
  </si>
  <si>
    <t>【注意事項】</t>
  </si>
  <si>
    <t>受験票は入学試験の際の本人確認のために、提示を求めます。試験中は必ず手元に携帯してください。</t>
    <rPh sb="11" eb="15">
      <t>ホンニンカクニン</t>
    </rPh>
    <rPh sb="23" eb="24">
      <t>モト</t>
    </rPh>
    <rPh sb="28" eb="31">
      <t>シケンチュウ</t>
    </rPh>
    <rPh sb="32" eb="33">
      <t>カナラ</t>
    </rPh>
    <rPh sb="34" eb="36">
      <t>テモト</t>
    </rPh>
    <rPh sb="37" eb="39">
      <t>ケイタイ</t>
    </rPh>
    <phoneticPr fontId="30"/>
  </si>
  <si>
    <t>調 査 票</t>
  </si>
  <si>
    <t>現在の職業</t>
    <phoneticPr fontId="30"/>
  </si>
  <si>
    <t>出願するコース</t>
  </si>
  <si>
    <t>　事業設計工学コース</t>
  </si>
  <si>
    <t>希望する
入学時期</t>
  </si>
  <si>
    <t>勤務先・所属：</t>
    <phoneticPr fontId="30"/>
  </si>
  <si>
    <r>
      <rPr>
        <sz val="8"/>
        <color theme="1"/>
        <rFont val="MS Gothic"/>
        <family val="3"/>
        <charset val="128"/>
      </rPr>
      <t xml:space="preserve">
</t>
    </r>
    <r>
      <rPr>
        <b/>
        <sz val="8"/>
        <color theme="1"/>
        <rFont val="ＭＳ ゴシック"/>
        <family val="3"/>
        <charset val="128"/>
      </rPr>
      <t xml:space="preserve"> 第一志望には1、
第二志望には2を
記入する。</t>
    </r>
  </si>
  <si>
    <t>　情報アーキテクチャコース</t>
  </si>
  <si>
    <t>　創造技術コース</t>
  </si>
  <si>
    <t>勤務先住所：</t>
    <phoneticPr fontId="30"/>
  </si>
  <si>
    <t>出願する入試時期</t>
  </si>
  <si>
    <t>勤務先電話番号：</t>
    <rPh sb="0" eb="3">
      <t>キンムサキ</t>
    </rPh>
    <rPh sb="3" eb="5">
      <t>デンワ</t>
    </rPh>
    <rPh sb="5" eb="7">
      <t>バンゴウ</t>
    </rPh>
    <phoneticPr fontId="30"/>
  </si>
  <si>
    <t>業種：</t>
    <rPh sb="0" eb="2">
      <t>ギョウシュ</t>
    </rPh>
    <phoneticPr fontId="30"/>
  </si>
  <si>
    <t>出願する入試種別</t>
  </si>
  <si>
    <t>職種：</t>
    <rPh sb="0" eb="2">
      <t>ショクシュ</t>
    </rPh>
    <phoneticPr fontId="30"/>
  </si>
  <si>
    <t>　自己推薦入試</t>
  </si>
  <si>
    <t>職位：</t>
    <rPh sb="0" eb="2">
      <t>ショクイ</t>
    </rPh>
    <phoneticPr fontId="30"/>
  </si>
  <si>
    <t>取得資格（技術関連資格、語学認定など）
多数ある場合には下欄に「別紙に記入」と表記し、別紙（自由書式）に記入してください。</t>
  </si>
  <si>
    <t>姓</t>
  </si>
  <si>
    <t>名</t>
    <rPh sb="0" eb="1">
      <t>メイ</t>
    </rPh>
    <phoneticPr fontId="30"/>
  </si>
  <si>
    <t>生年月日(西暦)</t>
  </si>
  <si>
    <t>年　齢</t>
  </si>
  <si>
    <t>歳</t>
  </si>
  <si>
    <t>氏　名</t>
  </si>
  <si>
    <t>性　別</t>
  </si>
  <si>
    <t>本学・本コースを知ったきっかけ</t>
  </si>
  <si>
    <t>英字氏名</t>
    <rPh sb="0" eb="2">
      <t>エイジ</t>
    </rPh>
    <rPh sb="2" eb="4">
      <t>シメイ</t>
    </rPh>
    <phoneticPr fontId="30"/>
  </si>
  <si>
    <t>(在留資格の種類)</t>
  </si>
  <si>
    <t>現 住 所</t>
  </si>
  <si>
    <t>-</t>
    <phoneticPr fontId="30"/>
  </si>
  <si>
    <t>電話：</t>
  </si>
  <si>
    <t>E-mail</t>
  </si>
  <si>
    <t>学　歴</t>
  </si>
  <si>
    <t>区　分</t>
  </si>
  <si>
    <t>学　校　名</t>
  </si>
  <si>
    <t>正規
修業年限</t>
  </si>
  <si>
    <t>入学及び
卒業年月日</t>
  </si>
  <si>
    <t>初等教育　
（小学校）</t>
  </si>
  <si>
    <t>～</t>
  </si>
  <si>
    <t>中等教育　
（中学校）</t>
  </si>
  <si>
    <t>中等教育　
（高等学校）</t>
  </si>
  <si>
    <t>高等教育
（大学）</t>
  </si>
  <si>
    <t>計</t>
  </si>
  <si>
    <t>職歴・研究歴</t>
  </si>
  <si>
    <t>勤務先・研究所等の名称</t>
  </si>
  <si>
    <t>身分</t>
  </si>
  <si>
    <t>従事期間</t>
  </si>
  <si>
    <t>年</t>
    <rPh sb="0" eb="1">
      <t>ネン</t>
    </rPh>
    <phoneticPr fontId="30"/>
  </si>
  <si>
    <t>年</t>
    <phoneticPr fontId="30"/>
  </si>
  <si>
    <t>ヶ月</t>
    <phoneticPr fontId="30"/>
  </si>
  <si>
    <t>（注意）</t>
  </si>
  <si>
    <r>
      <rPr>
        <sz val="11"/>
        <color theme="1"/>
        <rFont val="MS Gothic"/>
        <family val="3"/>
        <charset val="128"/>
      </rPr>
      <t>　１．</t>
    </r>
    <r>
      <rPr>
        <u/>
        <sz val="11"/>
        <color theme="1"/>
        <rFont val="ＭＳ ゴシック"/>
        <family val="3"/>
        <charset val="128"/>
      </rPr>
      <t>年齢は、入学日現在の年齢を記入すること。</t>
    </r>
  </si>
  <si>
    <t>　２．学歴欄は、正規の修業年限も併記すること。</t>
  </si>
  <si>
    <t>　３．職歴・研究歴は、現在の職業を含め直近5つまで記入すること。</t>
    <rPh sb="11" eb="13">
      <t>ゲンザイ</t>
    </rPh>
    <rPh sb="14" eb="16">
      <t>ショクギョウ</t>
    </rPh>
    <rPh sb="17" eb="18">
      <t>フク</t>
    </rPh>
    <rPh sb="19" eb="21">
      <t>チョッキン</t>
    </rPh>
    <phoneticPr fontId="30"/>
  </si>
  <si>
    <t>　４. 本票は、すべての項目を必ず記入すること。</t>
  </si>
  <si>
    <t>　５．外国籍の者は、国籍欄に在留資格の種類を記入すること。</t>
  </si>
  <si>
    <t>出願に関する基本的質問事項</t>
    <phoneticPr fontId="30"/>
  </si>
  <si>
    <r>
      <t xml:space="preserve">1） </t>
    </r>
    <r>
      <rPr>
        <b/>
        <sz val="11"/>
        <color theme="1"/>
        <rFont val="ＭＳ Ｐゴシック"/>
        <family val="3"/>
        <charset val="128"/>
      </rPr>
      <t>今迄の活動内容を200字以内で記述してください。</t>
    </r>
    <r>
      <rPr>
        <sz val="11"/>
        <color theme="1"/>
        <rFont val="ＭＳ Ｐゴシック"/>
        <family val="3"/>
        <charset val="128"/>
      </rPr>
      <t xml:space="preserve">
社会人経験のある方：今までに経験した業務のうち、最も印象に残る業務について、①その業務の内容と、②あなたの果たした役割などを説明してください。
社会人経験がない方：あなたの研究または所属した研究室やゼミの内容等について、①その研究または活動の概要と、②あなたの果たした役割などを説明してください。</t>
    </r>
    <phoneticPr fontId="30"/>
  </si>
  <si>
    <r>
      <t>2） </t>
    </r>
    <r>
      <rPr>
        <b/>
        <sz val="11"/>
        <color theme="1"/>
        <rFont val="ＭＳ Ｐゴシック"/>
        <family val="3"/>
        <charset val="128"/>
      </rPr>
      <t>本コースの志望動機を200字以内で記述してください。</t>
    </r>
    <r>
      <rPr>
        <sz val="11"/>
        <color theme="1"/>
        <rFont val="ＭＳ Ｐゴシック"/>
        <family val="3"/>
        <charset val="128"/>
      </rPr>
      <t xml:space="preserve">
（本コースで学びたいこと、身に着けたいことを説明してください。)</t>
    </r>
    <phoneticPr fontId="30"/>
  </si>
  <si>
    <r>
      <t>3） </t>
    </r>
    <r>
      <rPr>
        <b/>
        <sz val="11"/>
        <color theme="1"/>
        <rFont val="ＭＳ Ｐゴシック"/>
        <family val="3"/>
        <charset val="128"/>
      </rPr>
      <t> 学びたい分野や領域の、ご自身が持つ知識やスキルを200字以内で記述してください。</t>
    </r>
    <r>
      <rPr>
        <sz val="11"/>
        <color theme="1"/>
        <rFont val="ＭＳ Ｐゴシック"/>
        <family val="3"/>
        <charset val="128"/>
      </rPr>
      <t xml:space="preserve">
</t>
    </r>
    <phoneticPr fontId="30"/>
  </si>
  <si>
    <r>
      <t xml:space="preserve">4） </t>
    </r>
    <r>
      <rPr>
        <b/>
        <sz val="11"/>
        <color theme="1"/>
        <rFont val="ＭＳ Ｐゴシック"/>
        <family val="3"/>
        <charset val="128"/>
      </rPr>
      <t>本コース修了後の目標を200字以内で記述してください。</t>
    </r>
    <r>
      <rPr>
        <sz val="11"/>
        <color theme="1"/>
        <rFont val="ＭＳ Ｐゴシック"/>
        <family val="3"/>
        <charset val="128"/>
      </rPr>
      <t xml:space="preserve">
（キャリアイメージを示唆し、本コースで学ぶ内容がそのキャリア形成にどのように役立つか説明してください。）</t>
    </r>
    <phoneticPr fontId="30"/>
  </si>
  <si>
    <t>5) 本学PBL（Project Based Learning）の趣旨と内容（https://aiit.ac.jp/education/pbl/）をよく理解してください。例えば、プロジェクトチームの構成は、複数の教員で総合的に判断して決定されます。受講生の希望は考慮いたしますが、すべての受講生が希望通りの配属にはならない場合も考えられます。このように配属されたチームで1年間のプロジェクトを様々な視点から頑張って頂くことになります。確認できていれば下記にチェックを入れてください。</t>
    <phoneticPr fontId="30"/>
  </si>
  <si>
    <t>□</t>
  </si>
  <si>
    <t>PBLの趣旨及び内容についてよく理解した上で出願します。</t>
  </si>
  <si>
    <t>出願に関する基本的質問事項</t>
  </si>
  <si>
    <r>
      <t xml:space="preserve">1） </t>
    </r>
    <r>
      <rPr>
        <b/>
        <sz val="11"/>
        <color theme="1"/>
        <rFont val="ＭＳ Ｐゴシック"/>
        <family val="3"/>
        <charset val="128"/>
      </rPr>
      <t>今迄の活動内容を200字以内で記述してください。</t>
    </r>
    <r>
      <rPr>
        <sz val="11"/>
        <color theme="1"/>
        <rFont val="ＭＳ Ｐゴシック"/>
        <family val="3"/>
        <charset val="128"/>
      </rPr>
      <t xml:space="preserve">
社会人経験のある方：今までに経験した業務のうち、最も印象に残る業務について、①その業務の内容と、②あなたの果たした役割などを説明してください。
社会人経験がない方：あなたの研究または所属した研究室やゼミの内容等について、①その研究または活動の概要と、②あなたの果たした役割などを説明してください。
（この回答は、第一志望と同じでも問題ありません。）</t>
    </r>
  </si>
  <si>
    <r>
      <t>2）</t>
    </r>
    <r>
      <rPr>
        <b/>
        <sz val="11"/>
        <color theme="1"/>
        <rFont val="ＭＳ Ｐゴシック"/>
        <family val="3"/>
        <charset val="128"/>
      </rPr>
      <t>第二志望コースの志望動機を200字以内で記述してください。</t>
    </r>
    <r>
      <rPr>
        <sz val="11"/>
        <color theme="1"/>
        <rFont val="ＭＳ Ｐゴシック"/>
        <family val="3"/>
        <charset val="128"/>
      </rPr>
      <t xml:space="preserve">
（本コースで学びたいこと、身に着けたいことを説明してください。)</t>
    </r>
  </si>
  <si>
    <r>
      <t>3）  </t>
    </r>
    <r>
      <rPr>
        <b/>
        <sz val="11"/>
        <color theme="1"/>
        <rFont val="ＭＳ Ｐゴシック"/>
        <family val="3"/>
        <charset val="128"/>
      </rPr>
      <t>第二志望のコースに関連する学びたい分野や領域の、ご自身が持つ知識やスキルを200字以内で記述してください。</t>
    </r>
    <r>
      <rPr>
        <sz val="11"/>
        <color theme="1"/>
        <rFont val="ＭＳ Ｐゴシック"/>
        <family val="3"/>
        <charset val="128"/>
      </rPr>
      <t xml:space="preserve">
</t>
    </r>
  </si>
  <si>
    <r>
      <t xml:space="preserve">4） </t>
    </r>
    <r>
      <rPr>
        <b/>
        <sz val="11"/>
        <color theme="1"/>
        <rFont val="ＭＳ Ｐゴシック"/>
        <family val="3"/>
        <charset val="128"/>
      </rPr>
      <t>第二志望のコースについて、修了後の目標を200字以内で記述してください。</t>
    </r>
    <r>
      <rPr>
        <sz val="11"/>
        <color theme="1"/>
        <rFont val="ＭＳ Ｐゴシック"/>
        <family val="3"/>
        <charset val="128"/>
      </rPr>
      <t xml:space="preserve">
（キャリアイメージを示唆し、本コースで学ぶ内容がそのキャリア形成にどのように役立つか説明してください。）</t>
    </r>
    <phoneticPr fontId="30"/>
  </si>
  <si>
    <t>経歴・スキルに関するエッセイ</t>
  </si>
  <si>
    <t>質問番号：</t>
    <phoneticPr fontId="30"/>
  </si>
  <si>
    <t>質問番号：</t>
  </si>
  <si>
    <t>東京都立産業技術大学院大学　入試出願チェックシート</t>
    <rPh sb="0" eb="4">
      <t>トウキョウトリツ</t>
    </rPh>
    <rPh sb="4" eb="8">
      <t>サンギョウギジュツ</t>
    </rPh>
    <rPh sb="8" eb="13">
      <t>ダイガクインダイガク</t>
    </rPh>
    <rPh sb="14" eb="16">
      <t>ニュウシ</t>
    </rPh>
    <rPh sb="16" eb="18">
      <t>シュツガン</t>
    </rPh>
    <phoneticPr fontId="45"/>
  </si>
  <si>
    <t>書類名</t>
    <phoneticPr fontId="45"/>
  </si>
  <si>
    <t>自己推薦入試</t>
  </si>
  <si>
    <t>社会人対象特別入試</t>
  </si>
  <si>
    <t>高専専攻科対象推薦入試</t>
  </si>
  <si>
    <t>企業推薦入試</t>
  </si>
  <si>
    <t>単位バンク登録生向け入試</t>
    <phoneticPr fontId="45"/>
  </si>
  <si>
    <t>キャリア再開支援入試</t>
    <phoneticPr fontId="45"/>
  </si>
  <si>
    <t>※事前審査申請</t>
    <rPh sb="1" eb="5">
      <t>ジゼンシンサ</t>
    </rPh>
    <rPh sb="5" eb="7">
      <t>シンセイ</t>
    </rPh>
    <phoneticPr fontId="45"/>
  </si>
  <si>
    <t>チェック項目
〇　確認した　　ー　該当なし　をそれぞれご記載ください。
「不要」の項目は記載する必要はありません。</t>
    <rPh sb="4" eb="6">
      <t>コウモク</t>
    </rPh>
    <rPh sb="29" eb="31">
      <t>キサイ</t>
    </rPh>
    <rPh sb="38" eb="40">
      <t>フヨウ</t>
    </rPh>
    <rPh sb="45" eb="47">
      <t>キサイ</t>
    </rPh>
    <rPh sb="49" eb="51">
      <t>ヒツヨウ</t>
    </rPh>
    <phoneticPr fontId="45"/>
  </si>
  <si>
    <t>入学志願票</t>
    <phoneticPr fontId="45"/>
  </si>
  <si>
    <t>必須</t>
  </si>
  <si>
    <t>不要</t>
    <rPh sb="0" eb="2">
      <t>フヨウ</t>
    </rPh>
    <phoneticPr fontId="45"/>
  </si>
  <si>
    <t>志望コース、入学時期が選択されているか。</t>
    <rPh sb="0" eb="2">
      <t>シボウ</t>
    </rPh>
    <rPh sb="6" eb="10">
      <t>ニュウガクジキ</t>
    </rPh>
    <rPh sb="11" eb="13">
      <t>センタク</t>
    </rPh>
    <phoneticPr fontId="30"/>
  </si>
  <si>
    <t>最終学歴について、学部・学科まで記載し、「卒業・卒業見込」のいずれかが選択されているか。</t>
    <phoneticPr fontId="45"/>
  </si>
  <si>
    <t>写真が貼られているか。（無帽、正面、上三分身、無背景（単色）、縁なし、申請前3か月以内に撮影したもの。縦 4cm×横 3cm）</t>
    <phoneticPr fontId="45"/>
  </si>
  <si>
    <t xml:space="preserve">
「振込証明書(A 票)」または「収納明細書」
</t>
    <rPh sb="17" eb="22">
      <t>シュウノウメイサイショ</t>
    </rPh>
    <phoneticPr fontId="45"/>
  </si>
  <si>
    <t>入学志願票に貼付されているか。（web出願を除く）</t>
    <phoneticPr fontId="45"/>
  </si>
  <si>
    <t>調査票</t>
    <phoneticPr fontId="45"/>
  </si>
  <si>
    <t>正規修業年数、入学及び卒業年月日、在学年数の記載があるか。</t>
    <rPh sb="0" eb="2">
      <t>セイキ</t>
    </rPh>
    <rPh sb="2" eb="6">
      <t>シュウギョウネンスウ</t>
    </rPh>
    <rPh sb="7" eb="10">
      <t>ニュウガクオヨ</t>
    </rPh>
    <rPh sb="11" eb="16">
      <t>ソツギョウネンガッピ</t>
    </rPh>
    <rPh sb="17" eb="21">
      <t>ザイガクネンスウ</t>
    </rPh>
    <rPh sb="22" eb="24">
      <t>キサイ</t>
    </rPh>
    <phoneticPr fontId="45"/>
  </si>
  <si>
    <t>正規修業年数、在学年数の合計がそれぞれ記載されているか。</t>
    <rPh sb="12" eb="14">
      <t>ゴウケイ</t>
    </rPh>
    <rPh sb="19" eb="21">
      <t>キサイ</t>
    </rPh>
    <phoneticPr fontId="45"/>
  </si>
  <si>
    <t>「職歴・研究歴」の欄に、現在のものから直近5つまで記載されているか。</t>
    <rPh sb="19" eb="21">
      <t>チョッキン</t>
    </rPh>
    <rPh sb="25" eb="27">
      <t>キサイ</t>
    </rPh>
    <phoneticPr fontId="45"/>
  </si>
  <si>
    <r>
      <t>「職歴・研究歴」の右下欄に、全就業年数（</t>
    </r>
    <r>
      <rPr>
        <b/>
        <sz val="11"/>
        <color theme="1"/>
        <rFont val="ＭＳ Ｐゴシック"/>
        <family val="3"/>
        <charset val="128"/>
      </rPr>
      <t>直近5つに限らない</t>
    </r>
    <r>
      <rPr>
        <sz val="11"/>
        <color theme="1"/>
        <rFont val="ＭＳ Ｐゴシック"/>
        <family val="3"/>
        <charset val="128"/>
      </rPr>
      <t>これまでの就業年数の合計）が記載されているか。</t>
    </r>
    <rPh sb="43" eb="45">
      <t>キサイ</t>
    </rPh>
    <phoneticPr fontId="45"/>
  </si>
  <si>
    <r>
      <t>勤務先名や従事期間が、「研究・職務経歴書」に記載した内容と一致しているか。</t>
    </r>
    <r>
      <rPr>
        <sz val="10"/>
        <color theme="1"/>
        <rFont val="ＭＳ Ｐゴシック"/>
        <family val="3"/>
        <charset val="128"/>
      </rPr>
      <t>※特に、従事期間の不一致が多くなっておりますので、ご注意ください。（職歴がない方を除く）</t>
    </r>
    <rPh sb="22" eb="24">
      <t>キサイ</t>
    </rPh>
    <rPh sb="26" eb="28">
      <t>ナイヨウ</t>
    </rPh>
    <rPh sb="29" eb="31">
      <t>イッチ</t>
    </rPh>
    <rPh sb="38" eb="39">
      <t>トク</t>
    </rPh>
    <rPh sb="41" eb="43">
      <t>ジュウジ</t>
    </rPh>
    <rPh sb="43" eb="45">
      <t>キカン</t>
    </rPh>
    <rPh sb="46" eb="49">
      <t>フイッチ</t>
    </rPh>
    <rPh sb="50" eb="51">
      <t>オオ</t>
    </rPh>
    <rPh sb="63" eb="65">
      <t>チュウイ</t>
    </rPh>
    <rPh sb="71" eb="73">
      <t>ショクレキ</t>
    </rPh>
    <rPh sb="76" eb="77">
      <t>カタ</t>
    </rPh>
    <rPh sb="78" eb="79">
      <t>ノゾ</t>
    </rPh>
    <phoneticPr fontId="45"/>
  </si>
  <si>
    <t>出願に関する基本的質問事項</t>
    <phoneticPr fontId="45"/>
  </si>
  <si>
    <t>指定された文字数以内で書かれているか。</t>
    <rPh sb="0" eb="2">
      <t>シテイ</t>
    </rPh>
    <rPh sb="5" eb="10">
      <t>モジスウイナイ</t>
    </rPh>
    <rPh sb="11" eb="12">
      <t>カ</t>
    </rPh>
    <phoneticPr fontId="45"/>
  </si>
  <si>
    <t>（5）にチェックをしているか。</t>
    <phoneticPr fontId="45"/>
  </si>
  <si>
    <t>第2志望がある場合、第2志望分も作成したか。</t>
    <rPh sb="0" eb="1">
      <t>ダイ</t>
    </rPh>
    <rPh sb="2" eb="4">
      <t>シボウ</t>
    </rPh>
    <rPh sb="7" eb="9">
      <t>バアイ</t>
    </rPh>
    <rPh sb="10" eb="11">
      <t>ダイ</t>
    </rPh>
    <rPh sb="12" eb="14">
      <t>シボウ</t>
    </rPh>
    <rPh sb="14" eb="15">
      <t>ブン</t>
    </rPh>
    <rPh sb="16" eb="18">
      <t>サクセイ</t>
    </rPh>
    <phoneticPr fontId="45"/>
  </si>
  <si>
    <t>研究・職務経歴書</t>
    <phoneticPr fontId="45"/>
  </si>
  <si>
    <t>日付が出願開始日より古いものではないか。</t>
    <rPh sb="0" eb="2">
      <t>ヒヅケ</t>
    </rPh>
    <rPh sb="7" eb="8">
      <t>ヒ</t>
    </rPh>
    <phoneticPr fontId="45"/>
  </si>
  <si>
    <t>書式（A4サイズ、10ポイント以上、5ページ以内）が正しいか。</t>
    <rPh sb="26" eb="27">
      <t>タダ</t>
    </rPh>
    <phoneticPr fontId="45"/>
  </si>
  <si>
    <r>
      <rPr>
        <sz val="11"/>
        <color theme="1"/>
        <rFont val="ＭＳ Ｐゴシック"/>
        <family val="3"/>
        <charset val="128"/>
      </rPr>
      <t>勤務先名や従事期間が、「研究・職務経歴書」に記載した内容と一致しているか。</t>
    </r>
    <r>
      <rPr>
        <sz val="10"/>
        <color theme="1"/>
        <rFont val="ＭＳ Ｐゴシック"/>
        <family val="3"/>
        <charset val="128"/>
      </rPr>
      <t>※特に、従事期間の不一致が多くなっておりますので、ご注意ください。（職歴がない方を除く）</t>
    </r>
    <phoneticPr fontId="45"/>
  </si>
  <si>
    <t>直属上司等の推薦書</t>
    <phoneticPr fontId="45"/>
  </si>
  <si>
    <t>任意</t>
  </si>
  <si>
    <t>一部
必須</t>
  </si>
  <si>
    <t>企業推薦入試の場合、HPの企業推薦入試対象企業リスト（https://aiit.ac.jp/about/council/）に該当しているか。</t>
    <phoneticPr fontId="45"/>
  </si>
  <si>
    <t>「シラバスの授業との関連」説明</t>
    <rPh sb="13" eb="15">
      <t>セツメイ</t>
    </rPh>
    <phoneticPr fontId="45"/>
  </si>
  <si>
    <t>事前審査（「出願資格(1)」の⑩により出願する者のうち、日本の修士又は博士の学位を持たない者）に該当しているか。</t>
  </si>
  <si>
    <t>表題を「シラバスの授業との関連」と明記し、書式（A4サイズ、フォントサイズ 10 ポイント以上、1 頁以内）が正しいか。</t>
    <rPh sb="55" eb="56">
      <t>タダ</t>
    </rPh>
    <phoneticPr fontId="45"/>
  </si>
  <si>
    <t>最終学歴の成績証明書</t>
    <phoneticPr fontId="45"/>
  </si>
  <si>
    <t>原本であり、発行日が出願日より起算して1年以内のものか。</t>
    <phoneticPr fontId="45"/>
  </si>
  <si>
    <t>修士又は博士の学位及び学士の学位を取得している場合、学士の学位を取得した大学の成績証明書も提出しているか。</t>
    <rPh sb="45" eb="47">
      <t>テイシュツ</t>
    </rPh>
    <phoneticPr fontId="45"/>
  </si>
  <si>
    <t>最終学歴の卒業（見込）証明書
又は大学改革支援・学位授与機構が発行する学士の学位授与証明書
又は短期大学長又は高等専門学校長の学位申請（予定）証明書</t>
    <phoneticPr fontId="45"/>
  </si>
  <si>
    <t>修士又は博士の学位及び学士の学位を取得している場合、学士の学位を取得した大学の卒業証明書も提出しているか。</t>
    <rPh sb="39" eb="41">
      <t>ソツギョウ</t>
    </rPh>
    <phoneticPr fontId="45"/>
  </si>
  <si>
    <t>住民票の写し（またはパスポート写し）
外国籍の方のみ</t>
    <rPh sb="4" eb="5">
      <t>ウツ</t>
    </rPh>
    <rPh sb="19" eb="22">
      <t>ガイコクセキ</t>
    </rPh>
    <rPh sb="23" eb="24">
      <t>カタ</t>
    </rPh>
    <phoneticPr fontId="45"/>
  </si>
  <si>
    <t>一部
必須</t>
    <phoneticPr fontId="45"/>
  </si>
  <si>
    <t>原本であり、発行日が出願日より起算して1年以内のものか。</t>
    <rPh sb="0" eb="2">
      <t>ゲンポン</t>
    </rPh>
    <phoneticPr fontId="45"/>
  </si>
  <si>
    <t>パスポートの写しを提出の場合、パスポートの有効期限が切れていないか。</t>
    <rPh sb="6" eb="7">
      <t>ウツ</t>
    </rPh>
    <rPh sb="9" eb="11">
      <t>テイシュツ</t>
    </rPh>
    <rPh sb="12" eb="14">
      <t>バアイ</t>
    </rPh>
    <rPh sb="21" eb="25">
      <t>ユウコウキゲン</t>
    </rPh>
    <rPh sb="26" eb="27">
      <t>キ</t>
    </rPh>
    <phoneticPr fontId="45"/>
  </si>
  <si>
    <t>旧姓の記載のある住民票の写しまたは戸籍抄本</t>
    <phoneticPr fontId="45"/>
  </si>
  <si>
    <t>各証明書と当該申請者が同一人物であることを確認できるか。</t>
    <rPh sb="0" eb="1">
      <t>カク</t>
    </rPh>
    <rPh sb="1" eb="4">
      <t>ショウメイショ</t>
    </rPh>
    <rPh sb="5" eb="7">
      <t>トウガイ</t>
    </rPh>
    <rPh sb="7" eb="10">
      <t>シンセイシャ</t>
    </rPh>
    <rPh sb="11" eb="13">
      <t>ドウイツ</t>
    </rPh>
    <rPh sb="13" eb="15">
      <t>ジンブツ</t>
    </rPh>
    <rPh sb="21" eb="23">
      <t>カクニン</t>
    </rPh>
    <phoneticPr fontId="45"/>
  </si>
  <si>
    <t>筆記試験に関する同意書</t>
    <rPh sb="0" eb="4">
      <t>ヒッキシケン</t>
    </rPh>
    <rPh sb="5" eb="6">
      <t>カン</t>
    </rPh>
    <rPh sb="8" eb="11">
      <t>ドウイショ</t>
    </rPh>
    <phoneticPr fontId="45"/>
  </si>
  <si>
    <t>必須</t>
    <phoneticPr fontId="45"/>
  </si>
  <si>
    <t>自己推薦書</t>
    <phoneticPr fontId="45"/>
  </si>
  <si>
    <t>表題を「自己推薦書」と明記し、書式（A4サイズ、フォントサイズ 10 ポイント以上、5頁以内）が正しいか。</t>
    <rPh sb="48" eb="49">
      <t>タダ</t>
    </rPh>
    <phoneticPr fontId="45"/>
  </si>
  <si>
    <t>高等専門学校長の推薦書</t>
    <phoneticPr fontId="45"/>
  </si>
  <si>
    <t>厳封がされているか。</t>
    <phoneticPr fontId="45"/>
  </si>
  <si>
    <t>経歴・スキルに関するエッセイ</t>
    <phoneticPr fontId="45"/>
  </si>
  <si>
    <t>選択した質問番号が記載されているか。</t>
  </si>
  <si>
    <t>各回答が400文字以内となっているか。</t>
    <phoneticPr fontId="45"/>
  </si>
  <si>
    <t>キャリア再開発計画書</t>
    <rPh sb="6" eb="7">
      <t>ハツ</t>
    </rPh>
    <phoneticPr fontId="45"/>
  </si>
  <si>
    <t>表題を「キャリア再開計画書」と明記し、書式（A4サイズ、フォントサイズ 10 ポイント以上、5頁以内）が正しいか。</t>
    <rPh sb="52" eb="53">
      <t>タダ</t>
    </rPh>
    <phoneticPr fontId="45"/>
  </si>
  <si>
    <t>外国為替及び外国貿易法第25条第1項及び第2項の遵守のための特定類型該当性に関する誓約書</t>
    <phoneticPr fontId="45"/>
  </si>
  <si>
    <t>専門分野に関する資格の証明書</t>
    <phoneticPr fontId="45"/>
  </si>
  <si>
    <t>証明書を添付した資格について、調査票に記載しているか。</t>
    <phoneticPr fontId="45"/>
  </si>
  <si>
    <t>試験出願にかかる協議申出書</t>
    <phoneticPr fontId="45"/>
  </si>
  <si>
    <t>添付資料にチェックがある場合、資料の写しを提出しているか。</t>
    <rPh sb="12" eb="14">
      <t>バアイ</t>
    </rPh>
    <rPh sb="15" eb="17">
      <t>シリョウ</t>
    </rPh>
    <rPh sb="18" eb="19">
      <t>ウツ</t>
    </rPh>
    <rPh sb="21" eb="23">
      <t>テイシュツ</t>
    </rPh>
    <phoneticPr fontId="45"/>
  </si>
  <si>
    <t>プレゼンテーション資料</t>
    <phoneticPr fontId="45"/>
  </si>
  <si>
    <t>紙で3部あり、ホチキス止めがされているか。</t>
    <rPh sb="11" eb="12">
      <t>ト</t>
    </rPh>
    <phoneticPr fontId="45"/>
  </si>
  <si>
    <t>1枚目に氏名を記載し、書式（A4サイズ 、白黒・カラーどちらでも可、5枚以内）が正しいか。</t>
    <rPh sb="1" eb="3">
      <t>マイメ</t>
    </rPh>
    <rPh sb="35" eb="36">
      <t>マイ</t>
    </rPh>
    <rPh sb="36" eb="38">
      <t>イナイ</t>
    </rPh>
    <rPh sb="40" eb="41">
      <t>タダ</t>
    </rPh>
    <phoneticPr fontId="45"/>
  </si>
  <si>
    <t>受験票送付用封筒</t>
    <phoneticPr fontId="45"/>
  </si>
  <si>
    <t>長3封筒に住所・氏名が記入されているか。※「様」も記載してください。</t>
    <rPh sb="22" eb="23">
      <t>サマ</t>
    </rPh>
    <rPh sb="25" eb="27">
      <t>キサイ</t>
    </rPh>
    <phoneticPr fontId="45"/>
  </si>
  <si>
    <t>通常郵便料金＋速達料金分（410円）以上の切手が貼り付けられているか。</t>
    <rPh sb="11" eb="12">
      <t>ブン</t>
    </rPh>
    <rPh sb="16" eb="17">
      <t>エン</t>
    </rPh>
    <rPh sb="18" eb="20">
      <t>イジョウ</t>
    </rPh>
    <phoneticPr fontId="45"/>
  </si>
  <si>
    <t>入試出願チェックシート（本紙）</t>
    <rPh sb="0" eb="2">
      <t>ニュウシ</t>
    </rPh>
    <rPh sb="2" eb="4">
      <t>シュツガン</t>
    </rPh>
    <rPh sb="12" eb="14">
      <t>ホンシ</t>
    </rPh>
    <phoneticPr fontId="45"/>
  </si>
  <si>
    <t>「〇　確認した」「ー　該当なし」をそれぞれ記載したか。</t>
    <rPh sb="21" eb="23">
      <t>キサイ</t>
    </rPh>
    <phoneticPr fontId="45"/>
  </si>
  <si>
    <t>書類全体について</t>
    <rPh sb="0" eb="4">
      <t>ショルイゼンタイ</t>
    </rPh>
    <phoneticPr fontId="45"/>
  </si>
  <si>
    <t>片面印刷か。（特定類型該当性に関する誓約書、プレゼンテーション資料は両面可）</t>
    <rPh sb="0" eb="4">
      <t>カタメンインサツ</t>
    </rPh>
    <rPh sb="31" eb="33">
      <t>シリョウ</t>
    </rPh>
    <rPh sb="34" eb="36">
      <t>リョウメン</t>
    </rPh>
    <rPh sb="36" eb="37">
      <t>カ</t>
    </rPh>
    <phoneticPr fontId="45"/>
  </si>
  <si>
    <t>ホチキスやクリップ止めがされていないか。（プレゼンテーション資料、卒業証明書、成績証明書を除く）</t>
    <rPh sb="9" eb="10">
      <t>ト</t>
    </rPh>
    <rPh sb="33" eb="38">
      <t>ソツギョウショウメイショ</t>
    </rPh>
    <rPh sb="39" eb="41">
      <t>セイセキ</t>
    </rPh>
    <rPh sb="41" eb="44">
      <t>ショウメイショ</t>
    </rPh>
    <rPh sb="45" eb="46">
      <t>ノゾ</t>
    </rPh>
    <phoneticPr fontId="45"/>
  </si>
  <si>
    <t>レイアウトが乱れていないか。</t>
    <rPh sb="6" eb="7">
      <t>ミダ</t>
    </rPh>
    <phoneticPr fontId="45"/>
  </si>
  <si>
    <t>事務使用欄</t>
    <rPh sb="0" eb="5">
      <t>ジムシヨウラン</t>
    </rPh>
    <phoneticPr fontId="30"/>
  </si>
  <si>
    <t>大学院説明会参加有無</t>
    <rPh sb="0" eb="6">
      <t>ダイガクインセツメイカイ</t>
    </rPh>
    <rPh sb="6" eb="10">
      <t>サンカウム</t>
    </rPh>
    <phoneticPr fontId="30"/>
  </si>
  <si>
    <t>Doorkeeperと同一のアドレスか否か</t>
    <rPh sb="11" eb="13">
      <t>ドウイツ</t>
    </rPh>
    <rPh sb="19" eb="20">
      <t>イナ</t>
    </rPh>
    <phoneticPr fontId="30"/>
  </si>
  <si>
    <t>Doorkeeperに登録しているアドレス</t>
    <rPh sb="11" eb="13">
      <t>トウロク</t>
    </rPh>
    <phoneticPr fontId="30"/>
  </si>
  <si>
    <t xml:space="preserve">
試験出願にかかる協議申出書</t>
  </si>
  <si>
    <t>試験出願にかかる協議申出書</t>
  </si>
  <si>
    <t>　　年　　月　　日　作成</t>
  </si>
  <si>
    <t>※　受付年月日　　</t>
  </si>
  <si>
    <t>　　年　　月　　日（記入不要）　</t>
  </si>
  <si>
    <t>事　 　   　　　項</t>
  </si>
  <si>
    <t>内　　　　　　　　　　　　　容</t>
  </si>
  <si>
    <t>志望する入試時期</t>
  </si>
  <si>
    <t>志望する入試種別</t>
  </si>
  <si>
    <t>受験上希望する
措置</t>
  </si>
  <si>
    <t>志 望 コ ー ス</t>
  </si>
  <si>
    <t>第一志望</t>
    <phoneticPr fontId="30"/>
  </si>
  <si>
    <t>第二志望</t>
  </si>
  <si>
    <t>入学
希望時期</t>
  </si>
  <si>
    <t>ふ 　り　 が　 な</t>
  </si>
  <si>
    <t>氏　      　　　名</t>
  </si>
  <si>
    <t>生　 年 　月　 日</t>
  </si>
  <si>
    <t>住　 所  （連絡先）</t>
  </si>
  <si>
    <t>電話番号及びFAX</t>
    <phoneticPr fontId="30"/>
  </si>
  <si>
    <t>FAX</t>
    <phoneticPr fontId="30"/>
  </si>
  <si>
    <t>E-mail アドレス</t>
  </si>
  <si>
    <t>本学での修学上
希望する措置</t>
  </si>
  <si>
    <t>出身 （在学） 校名</t>
  </si>
  <si>
    <t>所　　  在　 　 地</t>
  </si>
  <si>
    <r>
      <rPr>
        <sz val="11"/>
        <color theme="1"/>
        <rFont val="MS PGothic"/>
        <family val="3"/>
        <charset val="128"/>
      </rPr>
      <t>障 が</t>
    </r>
    <r>
      <rPr>
        <sz val="11"/>
        <color theme="1"/>
        <rFont val="ＭＳ Ｐゴシック"/>
        <family val="3"/>
        <charset val="128"/>
      </rPr>
      <t xml:space="preserve"> </t>
    </r>
    <r>
      <rPr>
        <sz val="11"/>
        <color theme="1"/>
        <rFont val="ＭＳ Ｐゴシック"/>
        <family val="3"/>
        <charset val="128"/>
      </rPr>
      <t>い の 種 類</t>
    </r>
  </si>
  <si>
    <t>視 覚 障 害</t>
  </si>
  <si>
    <t>聴 覚 障 害</t>
  </si>
  <si>
    <t>肢体不自由</t>
  </si>
  <si>
    <t>病　　弱</t>
  </si>
  <si>
    <t>そ の 他</t>
  </si>
  <si>
    <t>（該当するものを○で囲み下にその程度を記入してください。）</t>
  </si>
  <si>
    <t>等級</t>
  </si>
  <si>
    <t>出身校での通学方法、修学状況、家庭生活、その他</t>
  </si>
  <si>
    <t>障がいの発生原因、
時期</t>
  </si>
  <si>
    <t>添付資料
（確認のため、添付したものは□の中にチェック印を付けてください。）</t>
  </si>
  <si>
    <t>医師の診断書（障害の態様を記載したもの）</t>
  </si>
  <si>
    <t>身体障害者手帳の写し</t>
  </si>
  <si>
    <t>（　　　　　　　　　　　　　　　　　　　　　　　　　　　　　　　　）</t>
  </si>
  <si>
    <t>（裏面へ）</t>
  </si>
  <si>
    <t>コース名</t>
    <rPh sb="3" eb="4">
      <t>メイ</t>
    </rPh>
    <phoneticPr fontId="30"/>
  </si>
  <si>
    <t>入学時期(数字は半角入力）</t>
    <rPh sb="0" eb="4">
      <t>ニュウガクジキ</t>
    </rPh>
    <rPh sb="5" eb="7">
      <t>スウジ</t>
    </rPh>
    <rPh sb="8" eb="10">
      <t>ハンカク</t>
    </rPh>
    <rPh sb="10" eb="12">
      <t>ニュウリョク</t>
    </rPh>
    <phoneticPr fontId="30"/>
  </si>
  <si>
    <t>入試時期</t>
    <rPh sb="0" eb="2">
      <t>ニュウシ</t>
    </rPh>
    <rPh sb="2" eb="4">
      <t>ジキ</t>
    </rPh>
    <phoneticPr fontId="30"/>
  </si>
  <si>
    <t>性別</t>
    <rPh sb="0" eb="2">
      <t>セイベツ</t>
    </rPh>
    <phoneticPr fontId="30"/>
  </si>
  <si>
    <t>高等教育区分</t>
    <rPh sb="0" eb="6">
      <t>コウトウキョウイククブン</t>
    </rPh>
    <phoneticPr fontId="30"/>
  </si>
  <si>
    <t>卒業・卒業見込</t>
    <rPh sb="0" eb="2">
      <t>ソツギョウ</t>
    </rPh>
    <rPh sb="3" eb="5">
      <t>ソツギョウ</t>
    </rPh>
    <rPh sb="5" eb="7">
      <t>ミコ</t>
    </rPh>
    <phoneticPr fontId="30"/>
  </si>
  <si>
    <t>本学を知ったきっかけ</t>
    <rPh sb="0" eb="2">
      <t>ホンガク</t>
    </rPh>
    <rPh sb="3" eb="4">
      <t>シ</t>
    </rPh>
    <phoneticPr fontId="30"/>
  </si>
  <si>
    <t>年齢計算欄</t>
    <rPh sb="0" eb="4">
      <t>ネンレイケイサン</t>
    </rPh>
    <rPh sb="4" eb="5">
      <t>ラン</t>
    </rPh>
    <phoneticPr fontId="30"/>
  </si>
  <si>
    <t>日付調整欄</t>
    <rPh sb="0" eb="2">
      <t>ヒヅケ</t>
    </rPh>
    <rPh sb="2" eb="4">
      <t>チョウセイ</t>
    </rPh>
    <rPh sb="4" eb="5">
      <t>ラン</t>
    </rPh>
    <phoneticPr fontId="30"/>
  </si>
  <si>
    <t>男</t>
    <rPh sb="0" eb="1">
      <t>オトコ</t>
    </rPh>
    <phoneticPr fontId="30"/>
  </si>
  <si>
    <t>卒業</t>
  </si>
  <si>
    <t>IT・通信系</t>
    <rPh sb="3" eb="6">
      <t>ツウシンケイ</t>
    </rPh>
    <phoneticPr fontId="30"/>
  </si>
  <si>
    <t>営業</t>
    <rPh sb="0" eb="2">
      <t>エイギョウ</t>
    </rPh>
    <phoneticPr fontId="30"/>
  </si>
  <si>
    <t>Web検索エンジンで関連用語を検索</t>
    <phoneticPr fontId="30"/>
  </si>
  <si>
    <t>メーカー系（電気・電子・機械系）</t>
    <rPh sb="4" eb="5">
      <t>ケイ</t>
    </rPh>
    <rPh sb="6" eb="8">
      <t>デンキ</t>
    </rPh>
    <rPh sb="9" eb="11">
      <t>デンシ</t>
    </rPh>
    <rPh sb="12" eb="14">
      <t>キカイ</t>
    </rPh>
    <rPh sb="14" eb="15">
      <t>ケイ</t>
    </rPh>
    <phoneticPr fontId="30"/>
  </si>
  <si>
    <t>企画・マーケティング・経営・管理職</t>
    <rPh sb="0" eb="2">
      <t>キカク</t>
    </rPh>
    <rPh sb="11" eb="13">
      <t>ケイエイ</t>
    </rPh>
    <rPh sb="14" eb="17">
      <t>カンリショク</t>
    </rPh>
    <phoneticPr fontId="30"/>
  </si>
  <si>
    <t>管理職（部長、課長、マネージャー、チームリーダー等）</t>
    <rPh sb="0" eb="3">
      <t>カンリショク</t>
    </rPh>
    <rPh sb="4" eb="6">
      <t>ブチョウ</t>
    </rPh>
    <rPh sb="7" eb="9">
      <t>カチョウ</t>
    </rPh>
    <rPh sb="24" eb="25">
      <t>トウ</t>
    </rPh>
    <phoneticPr fontId="30"/>
  </si>
  <si>
    <t>大学院情報サイト（スタディサプリ・大学院へ行こう！）</t>
    <phoneticPr fontId="30"/>
  </si>
  <si>
    <t>メーカー系（素材・医薬品他）</t>
    <rPh sb="4" eb="5">
      <t>ケイ</t>
    </rPh>
    <rPh sb="6" eb="8">
      <t>ソザイ</t>
    </rPh>
    <rPh sb="9" eb="12">
      <t>イヤクヒン</t>
    </rPh>
    <rPh sb="12" eb="13">
      <t>ホカ</t>
    </rPh>
    <phoneticPr fontId="30"/>
  </si>
  <si>
    <t>Web・インターネット・ゲーム</t>
    <phoneticPr fontId="30"/>
  </si>
  <si>
    <t>専門職（エンジニア、デザイナー、コンサルタント、研究者等）</t>
    <rPh sb="0" eb="3">
      <t>センモンショク</t>
    </rPh>
    <rPh sb="24" eb="27">
      <t>ケンキュウシャ</t>
    </rPh>
    <rPh sb="27" eb="28">
      <t>トウ</t>
    </rPh>
    <phoneticPr fontId="30"/>
  </si>
  <si>
    <t>知人・勤務先からの紹介</t>
    <phoneticPr fontId="30"/>
  </si>
  <si>
    <t>商社系（電気・電子・機械系）</t>
    <rPh sb="0" eb="2">
      <t>ショウシャ</t>
    </rPh>
    <rPh sb="2" eb="3">
      <t>ケイ</t>
    </rPh>
    <rPh sb="4" eb="6">
      <t>デンキ</t>
    </rPh>
    <rPh sb="7" eb="9">
      <t>デンシ</t>
    </rPh>
    <rPh sb="10" eb="12">
      <t>キカイ</t>
    </rPh>
    <rPh sb="12" eb="13">
      <t>ケイ</t>
    </rPh>
    <phoneticPr fontId="30"/>
  </si>
  <si>
    <t>専門職（コンサルタント・士業・金融・不動産）</t>
    <rPh sb="0" eb="3">
      <t>センモンショク</t>
    </rPh>
    <rPh sb="12" eb="14">
      <t>シギョウ</t>
    </rPh>
    <rPh sb="15" eb="17">
      <t>キンユウ</t>
    </rPh>
    <rPh sb="18" eb="21">
      <t>フドウサン</t>
    </rPh>
    <phoneticPr fontId="30"/>
  </si>
  <si>
    <t>一般職（一般社員、事務職、営業職、サポートスタッフ等）</t>
    <rPh sb="0" eb="3">
      <t>イッパンショク</t>
    </rPh>
    <rPh sb="4" eb="8">
      <t>イッパンシャイン</t>
    </rPh>
    <rPh sb="9" eb="12">
      <t>ジムショク</t>
    </rPh>
    <rPh sb="13" eb="16">
      <t>エイギョウショク</t>
    </rPh>
    <rPh sb="25" eb="26">
      <t>トウ</t>
    </rPh>
    <phoneticPr fontId="30"/>
  </si>
  <si>
    <t>大学院案内（冊子・Web）</t>
    <phoneticPr fontId="30"/>
  </si>
  <si>
    <t>キャリア再開支援入試</t>
  </si>
  <si>
    <t>エンジニア（機械・電気・電子・半導体・制御）</t>
    <rPh sb="6" eb="8">
      <t>キカイ</t>
    </rPh>
    <rPh sb="9" eb="11">
      <t>デンキ</t>
    </rPh>
    <rPh sb="12" eb="14">
      <t>デンシ</t>
    </rPh>
    <rPh sb="15" eb="18">
      <t>ハンドウタイ</t>
    </rPh>
    <rPh sb="19" eb="21">
      <t>セイギョ</t>
    </rPh>
    <phoneticPr fontId="30"/>
  </si>
  <si>
    <t>その他（契約社員、パートタイム、インターン、フリーランス等）</t>
    <rPh sb="2" eb="3">
      <t>タ</t>
    </rPh>
    <rPh sb="4" eb="8">
      <t>ケイヤクシャイン</t>
    </rPh>
    <rPh sb="28" eb="29">
      <t>トウ</t>
    </rPh>
    <phoneticPr fontId="30"/>
  </si>
  <si>
    <t>SNS（広告含む）</t>
    <phoneticPr fontId="30"/>
  </si>
  <si>
    <t>郵便番号</t>
    <rPh sb="0" eb="4">
      <t>ユウビンバンゴウ</t>
    </rPh>
    <phoneticPr fontId="30"/>
  </si>
  <si>
    <t>AIIT単位バンク登録生（科目等履修生）向け入試</t>
    <rPh sb="4" eb="6">
      <t>タンイ</t>
    </rPh>
    <rPh sb="9" eb="11">
      <t>トウロク</t>
    </rPh>
    <rPh sb="11" eb="12">
      <t>セイ</t>
    </rPh>
    <rPh sb="13" eb="15">
      <t>カモク</t>
    </rPh>
    <rPh sb="15" eb="16">
      <t>トウ</t>
    </rPh>
    <rPh sb="16" eb="19">
      <t>リシュウセイ</t>
    </rPh>
    <rPh sb="20" eb="21">
      <t>ム</t>
    </rPh>
    <rPh sb="22" eb="24">
      <t>ニュウシ</t>
    </rPh>
    <phoneticPr fontId="30"/>
  </si>
  <si>
    <t>流通・小売系</t>
    <rPh sb="0" eb="2">
      <t>リュウツウ</t>
    </rPh>
    <rPh sb="3" eb="5">
      <t>コウ</t>
    </rPh>
    <rPh sb="5" eb="6">
      <t>ケイ</t>
    </rPh>
    <phoneticPr fontId="30"/>
  </si>
  <si>
    <t>医療・福祉・介護</t>
    <rPh sb="0" eb="2">
      <t>イリョウ</t>
    </rPh>
    <rPh sb="3" eb="5">
      <t>フクシ</t>
    </rPh>
    <rPh sb="6" eb="8">
      <t>カイゴ</t>
    </rPh>
    <phoneticPr fontId="30"/>
  </si>
  <si>
    <t>駅看板</t>
    <phoneticPr fontId="30"/>
  </si>
  <si>
    <t>企業推薦入試</t>
    <rPh sb="0" eb="2">
      <t>キギョウ</t>
    </rPh>
    <rPh sb="2" eb="4">
      <t>スイセン</t>
    </rPh>
    <rPh sb="4" eb="6">
      <t>ニュウシ</t>
    </rPh>
    <phoneticPr fontId="30"/>
  </si>
  <si>
    <t>サービス系</t>
    <rPh sb="4" eb="5">
      <t>ケイ</t>
    </rPh>
    <phoneticPr fontId="30"/>
  </si>
  <si>
    <t>技能工・設備・交通・運輸</t>
    <rPh sb="0" eb="3">
      <t>ギノウコウ</t>
    </rPh>
    <rPh sb="4" eb="6">
      <t>セツビ</t>
    </rPh>
    <rPh sb="7" eb="9">
      <t>コウツウ</t>
    </rPh>
    <rPh sb="10" eb="12">
      <t>ウンユ</t>
    </rPh>
    <phoneticPr fontId="30"/>
  </si>
  <si>
    <t>その他</t>
    <rPh sb="2" eb="3">
      <t>タ</t>
    </rPh>
    <phoneticPr fontId="30"/>
  </si>
  <si>
    <t>専門コンサル系</t>
    <rPh sb="0" eb="2">
      <t>センモン</t>
    </rPh>
    <rPh sb="6" eb="7">
      <t>ケイ</t>
    </rPh>
    <phoneticPr fontId="30"/>
  </si>
  <si>
    <t>事務・管理</t>
    <rPh sb="0" eb="2">
      <t>ジム</t>
    </rPh>
    <rPh sb="3" eb="5">
      <t>カンリ</t>
    </rPh>
    <phoneticPr fontId="30"/>
  </si>
  <si>
    <t>マスコミ系</t>
    <rPh sb="4" eb="5">
      <t>ケイ</t>
    </rPh>
    <phoneticPr fontId="30"/>
  </si>
  <si>
    <t>サービス・販売・外食</t>
    <rPh sb="5" eb="7">
      <t>ハンバイ</t>
    </rPh>
    <rPh sb="8" eb="10">
      <t>ガイショク</t>
    </rPh>
    <phoneticPr fontId="30"/>
  </si>
  <si>
    <t>金融・保険系</t>
    <rPh sb="0" eb="2">
      <t>キンユウ</t>
    </rPh>
    <rPh sb="3" eb="5">
      <t>ホケン</t>
    </rPh>
    <rPh sb="5" eb="6">
      <t>ケイ</t>
    </rPh>
    <phoneticPr fontId="30"/>
  </si>
  <si>
    <t>クリエイティブ（メディア・アパレル・デザイン）</t>
    <phoneticPr fontId="30"/>
  </si>
  <si>
    <t>不動産・建設系</t>
    <rPh sb="0" eb="3">
      <t>フドウサン</t>
    </rPh>
    <rPh sb="4" eb="7">
      <t>ケンセツケイ</t>
    </rPh>
    <phoneticPr fontId="30"/>
  </si>
  <si>
    <t>ITエンジニア（システム開発・SE・インフラ）</t>
    <rPh sb="12" eb="14">
      <t>カイハツ</t>
    </rPh>
    <phoneticPr fontId="30"/>
  </si>
  <si>
    <t>素材・化学・食品・医薬品技術職</t>
    <rPh sb="0" eb="2">
      <t>ソザイ</t>
    </rPh>
    <rPh sb="3" eb="5">
      <t>カガク</t>
    </rPh>
    <rPh sb="6" eb="8">
      <t>ショクヒン</t>
    </rPh>
    <rPh sb="9" eb="12">
      <t>イヤクヒン</t>
    </rPh>
    <rPh sb="12" eb="15">
      <t>ギジュツショク</t>
    </rPh>
    <phoneticPr fontId="30"/>
  </si>
  <si>
    <t>建築・土木技術職</t>
    <rPh sb="0" eb="2">
      <t>ケンチク</t>
    </rPh>
    <rPh sb="3" eb="5">
      <t>ドボク</t>
    </rPh>
    <rPh sb="5" eb="8">
      <t>ギジュツショク</t>
    </rPh>
    <phoneticPr fontId="30"/>
  </si>
  <si>
    <t>教育・保育・公務員・農林水産</t>
    <rPh sb="0" eb="2">
      <t>キョウイク</t>
    </rPh>
    <rPh sb="3" eb="5">
      <t>ホイク</t>
    </rPh>
    <rPh sb="6" eb="9">
      <t>コウムイン</t>
    </rPh>
    <rPh sb="10" eb="14">
      <t>ノウリンスイサン</t>
    </rPh>
    <phoneticPr fontId="30"/>
  </si>
  <si>
    <t>入試毎に変更</t>
    <rPh sb="0" eb="2">
      <t>ニュウシ</t>
    </rPh>
    <rPh sb="2" eb="3">
      <t>マイ</t>
    </rPh>
    <rPh sb="4" eb="6">
      <t>ヘンコウ</t>
    </rPh>
    <phoneticPr fontId="30"/>
  </si>
  <si>
    <t>原本であり、署名があるか。</t>
    <rPh sb="0" eb="2">
      <t>ゲンポン</t>
    </rPh>
    <phoneticPr fontId="45"/>
  </si>
  <si>
    <t>原本であり、レ点、氏名を記入したか。</t>
    <rPh sb="0" eb="2">
      <t>ゲンポン</t>
    </rPh>
    <phoneticPr fontId="45"/>
  </si>
  <si>
    <t>第１期</t>
  </si>
  <si>
    <t>第１期</t>
    <rPh sb="0" eb="1">
      <t>ダイ</t>
    </rPh>
    <rPh sb="2" eb="3">
      <t>キ</t>
    </rPh>
    <phoneticPr fontId="30"/>
  </si>
  <si>
    <t>第２期</t>
  </si>
  <si>
    <t>第２期</t>
    <rPh sb="0" eb="1">
      <t>ダイ</t>
    </rPh>
    <rPh sb="2" eb="3">
      <t>キ</t>
    </rPh>
    <phoneticPr fontId="30"/>
  </si>
  <si>
    <t>第３期</t>
  </si>
  <si>
    <t>第３期</t>
    <rPh sb="0" eb="1">
      <t>ダイ</t>
    </rPh>
    <rPh sb="2" eb="3">
      <t>キ</t>
    </rPh>
    <phoneticPr fontId="30"/>
  </si>
  <si>
    <t>第４期</t>
  </si>
  <si>
    <t>第４期</t>
    <rPh sb="0" eb="1">
      <t>ダイ</t>
    </rPh>
    <rPh sb="2" eb="3">
      <t>キ</t>
    </rPh>
    <phoneticPr fontId="30"/>
  </si>
  <si>
    <t>　第４期</t>
  </si>
  <si>
    <t>　第３期</t>
  </si>
  <si>
    <t>　第２期</t>
  </si>
  <si>
    <t>　第１期</t>
  </si>
  <si>
    <r>
      <t xml:space="preserve">志望コース
</t>
    </r>
    <r>
      <rPr>
        <b/>
        <sz val="8"/>
        <color theme="1"/>
        <rFont val="ＭＳ ゴシック"/>
        <family val="3"/>
        <charset val="128"/>
      </rPr>
      <t>第一志望→1
第二志望→2</t>
    </r>
    <phoneticPr fontId="30"/>
  </si>
  <si>
    <t>令和８年10月</t>
    <rPh sb="0" eb="2">
      <t>レイワ</t>
    </rPh>
    <rPh sb="3" eb="4">
      <t>ネン</t>
    </rPh>
    <rPh sb="6" eb="7">
      <t>ガツ</t>
    </rPh>
    <phoneticPr fontId="30"/>
  </si>
  <si>
    <t>令和９年４月</t>
    <rPh sb="0" eb="2">
      <t>レイワ</t>
    </rPh>
    <rPh sb="3" eb="4">
      <t>ネン</t>
    </rPh>
    <rPh sb="5" eb="6">
      <t>ガツ</t>
    </rPh>
    <phoneticPr fontId="30"/>
  </si>
  <si>
    <t>　令和８年10月</t>
    <phoneticPr fontId="30"/>
  </si>
  <si>
    <t>　令和９年４月</t>
    <phoneticPr fontId="30"/>
  </si>
  <si>
    <t>令和８年５月更新</t>
    <rPh sb="0" eb="2">
      <t>レイワ</t>
    </rPh>
    <rPh sb="3" eb="4">
      <t>ネン</t>
    </rPh>
    <rPh sb="5" eb="6">
      <t>ガツ</t>
    </rPh>
    <rPh sb="6" eb="8">
      <t>コウシン</t>
    </rPh>
    <phoneticPr fontId="45"/>
  </si>
  <si>
    <t>令和８年10月</t>
    <phoneticPr fontId="30"/>
  </si>
  <si>
    <t>令和９年４月</t>
    <phoneticPr fontId="30"/>
  </si>
  <si>
    <t>令和8年10月</t>
    <rPh sb="0" eb="2">
      <t>レイワ</t>
    </rPh>
    <rPh sb="3" eb="4">
      <t>ネン</t>
    </rPh>
    <rPh sb="6" eb="7">
      <t>ガツ</t>
    </rPh>
    <phoneticPr fontId="30"/>
  </si>
  <si>
    <t>令和9年4月</t>
    <rPh sb="0" eb="2">
      <t>レイワ</t>
    </rPh>
    <rPh sb="3" eb="4">
      <t>ネン</t>
    </rPh>
    <rPh sb="5" eb="6">
      <t>ガツ</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</si>
</sst>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在&quot;&quot;留&quot;&quot;資&quot;&quot;格&quot;\(##########\)"/>
    <numFmt numFmtId="177" formatCode="#"/>
  </numFmts>
  <fonts count="73">
    <font>
      <sz val="11"/>
      <color theme="1"/>
      <name val="Calibri"/>
      <scheme val="minor"/>
    </font>
    <font>
      <sz val="9"/>
      <color theme="1"/>
      <name val="Meiryo"/>
      <family val="3"/>
      <charset val="128"/>
    </font>
    <font>
      <sz val="9"/>
      <color theme="0"/>
      <name val="Meiryo"/>
      <family val="3"/>
      <charset val="128"/>
    </font>
    <font>
      <sz val="11"/>
      <name val="Calibri"/>
      <family val="2"/>
    </font>
    <font>
      <sz val="9"/>
      <color rgb="FFFF0000"/>
      <name val="Meiryo"/>
      <family val="3"/>
      <charset val="128"/>
    </font>
    <font>
      <sz val="9"/>
      <color theme="1"/>
      <name val="Arial"/>
      <family val="2"/>
    </font>
    <font>
      <sz val="11"/>
      <color theme="1"/>
      <name val="ＭＳ ゴシック"/>
      <family val="3"/>
      <charset val="128"/>
    </font>
    <font>
      <b/>
      <sz val="28"/>
      <color theme="1"/>
      <name val="ＭＳ ゴシック"/>
      <family val="3"/>
      <charset val="128"/>
    </font>
    <font>
      <sz val="12"/>
      <color theme="1"/>
      <name val="ＭＳ ゴシック"/>
      <family val="3"/>
      <charset val="128"/>
    </font>
    <font>
      <sz val="11"/>
      <color theme="1"/>
      <name val="MS PGothic"/>
      <family val="3"/>
      <charset val="128"/>
    </font>
    <font>
      <b/>
      <sz val="11"/>
      <color theme="1"/>
      <name val="ＭＳ ゴシック"/>
      <family val="3"/>
      <charset val="128"/>
    </font>
    <font>
      <sz val="18"/>
      <color theme="1"/>
      <name val="ＭＳ ゴシック"/>
      <family val="3"/>
      <charset val="128"/>
    </font>
    <font>
      <sz val="8"/>
      <color theme="1"/>
      <name val="ＭＳ ゴシック"/>
      <family val="3"/>
      <charset val="128"/>
    </font>
    <font>
      <sz val="16"/>
      <color theme="1"/>
      <name val="ＭＳ ゴシック"/>
      <family val="3"/>
      <charset val="128"/>
    </font>
    <font>
      <sz val="14"/>
      <color theme="1"/>
      <name val="MS PGothic"/>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Calibri"/>
      <family val="2"/>
      <scheme val="minor"/>
    </font>
    <font>
      <b/>
      <sz val="9"/>
      <color theme="1"/>
      <name val="MS PGothic"/>
      <family val="3"/>
      <charset val="128"/>
    </font>
    <font>
      <sz val="10"/>
      <color theme="1"/>
      <name val="MS PGothic"/>
      <family val="3"/>
      <charset val="128"/>
    </font>
    <font>
      <sz val="8"/>
      <color theme="1"/>
      <name val="MS PGothic"/>
      <family val="3"/>
      <charset val="128"/>
    </font>
    <font>
      <sz val="7"/>
      <color theme="1"/>
      <name val="MS PGothic"/>
      <family val="3"/>
      <charset val="128"/>
    </font>
    <font>
      <sz val="9"/>
      <color theme="1"/>
      <name val="MS PGothic"/>
      <family val="3"/>
      <charset val="128"/>
    </font>
    <font>
      <sz val="9"/>
      <color theme="1"/>
      <name val="メイリオ"/>
      <family val="3"/>
      <charset val="128"/>
    </font>
    <font>
      <sz val="8"/>
      <color theme="1"/>
      <name val="MS Gothic"/>
      <family val="3"/>
      <charset val="128"/>
    </font>
    <font>
      <b/>
      <sz val="8"/>
      <color theme="1"/>
      <name val="ＭＳ ゴシック"/>
      <family val="3"/>
      <charset val="128"/>
    </font>
    <font>
      <sz val="11"/>
      <color theme="1"/>
      <name val="MS Gothic"/>
      <family val="3"/>
      <charset val="128"/>
    </font>
    <font>
      <u/>
      <sz val="11"/>
      <color theme="1"/>
      <name val="ＭＳ ゴシック"/>
      <family val="3"/>
      <charset val="128"/>
    </font>
    <font>
      <sz val="11"/>
      <color theme="1"/>
      <name val="ＭＳ Ｐゴシック"/>
      <family val="3"/>
      <charset val="128"/>
    </font>
    <font>
      <sz val="6"/>
      <name val="Calibri"/>
      <family val="3"/>
      <charset val="128"/>
      <scheme val="minor"/>
    </font>
    <font>
      <strike/>
      <sz val="11"/>
      <color theme="1"/>
      <name val="ＭＳ ゴシック"/>
      <family val="3"/>
      <charset val="128"/>
    </font>
    <font>
      <b/>
      <sz val="24"/>
      <color theme="1"/>
      <name val="ＭＳ ゴシック"/>
      <family val="3"/>
      <charset val="128"/>
    </font>
    <font>
      <u/>
      <sz val="11"/>
      <color theme="10"/>
      <name val="Calibri"/>
      <family val="2"/>
      <scheme val="minor"/>
    </font>
    <font>
      <sz val="9"/>
      <name val="ＭＳ ゴシック"/>
      <family val="2"/>
      <charset val="128"/>
    </font>
    <font>
      <sz val="9"/>
      <name val="Calibri"/>
      <family val="2"/>
    </font>
    <font>
      <sz val="14"/>
      <name val="ＭＳ ゴシック"/>
      <family val="3"/>
      <charset val="128"/>
    </font>
    <font>
      <sz val="11"/>
      <name val="ＭＳ ゴシック"/>
      <family val="3"/>
      <charset val="128"/>
    </font>
    <font>
      <sz val="16"/>
      <name val="ＭＳ ゴシック"/>
      <family val="3"/>
      <charset val="128"/>
    </font>
    <font>
      <sz val="11"/>
      <color theme="1"/>
      <name val="Calibri"/>
      <family val="3"/>
      <charset val="128"/>
      <scheme val="minor"/>
    </font>
    <font>
      <sz val="8"/>
      <color theme="1"/>
      <name val="Meiryo"/>
      <family val="3"/>
      <charset val="128"/>
    </font>
    <font>
      <b/>
      <sz val="20"/>
      <color theme="1"/>
      <name val="ＭＳ ゴシック"/>
      <family val="3"/>
      <charset val="128"/>
    </font>
    <font>
      <sz val="6"/>
      <color rgb="FFFF0000"/>
      <name val="Meiryo"/>
      <family val="3"/>
      <charset val="128"/>
    </font>
    <font>
      <b/>
      <sz val="9"/>
      <color rgb="FFFF0000"/>
      <name val="Meiryo"/>
      <family val="3"/>
      <charset val="128"/>
    </font>
    <font>
      <sz val="11"/>
      <color theme="1"/>
      <name val="Arial"/>
      <family val="2"/>
    </font>
    <font>
      <sz val="6"/>
      <name val="ＭＳ Ｐゴシック"/>
      <family val="3"/>
      <charset val="128"/>
    </font>
    <font>
      <b/>
      <sz val="18"/>
      <color theme="1"/>
      <name val="ＭＳ ゴシック"/>
      <family val="3"/>
      <charset val="128"/>
    </font>
    <font>
      <sz val="20"/>
      <color theme="1"/>
      <name val="ＭＳ ゴシック"/>
      <family val="3"/>
      <charset val="128"/>
    </font>
    <font>
      <b/>
      <sz val="16"/>
      <color theme="1"/>
      <name val="ＭＳ ゴシック"/>
      <family val="3"/>
      <charset val="128"/>
    </font>
    <font>
      <b/>
      <sz val="12"/>
      <color theme="1"/>
      <name val="ＭＳ ゴシック"/>
      <family val="3"/>
      <charset val="128"/>
    </font>
    <font>
      <b/>
      <sz val="10"/>
      <color theme="1"/>
      <name val="メイリオ"/>
      <family val="3"/>
      <charset val="128"/>
    </font>
    <font>
      <sz val="10"/>
      <color theme="1"/>
      <name val="メイリオ"/>
      <family val="3"/>
      <charset val="128"/>
    </font>
    <font>
      <sz val="18"/>
      <name val="Calibri"/>
      <family val="2"/>
    </font>
    <font>
      <sz val="11"/>
      <name val="ＭＳ Ｐゴシック"/>
      <family val="2"/>
      <charset val="128"/>
    </font>
    <font>
      <sz val="12"/>
      <name val="ＭＳ ゴシック"/>
      <family val="3"/>
      <charset val="128"/>
    </font>
    <font>
      <sz val="11"/>
      <name val="MS PGothic"/>
      <family val="3"/>
      <charset val="128"/>
    </font>
    <font>
      <sz val="9"/>
      <color indexed="81"/>
      <name val="MS P ゴシック"/>
      <family val="3"/>
      <charset val="128"/>
    </font>
    <font>
      <sz val="11"/>
      <name val="ＭＳ Ｐゴシック"/>
      <family val="3"/>
      <charset val="128"/>
    </font>
    <font>
      <b/>
      <sz val="11"/>
      <color theme="1"/>
      <name val="ＭＳ Ｐゴシック"/>
      <family val="3"/>
      <charset val="128"/>
    </font>
    <font>
      <sz val="10"/>
      <color theme="1"/>
      <name val="ＭＳ Ｐゴシック"/>
      <family val="3"/>
      <charset val="128"/>
    </font>
    <font>
      <sz val="18"/>
      <color theme="1"/>
      <name val="ＭＳ Ｐゴシック"/>
      <family val="3"/>
      <charset val="128"/>
    </font>
    <font>
      <sz val="11"/>
      <color rgb="FFFF0000"/>
      <name val="ＭＳ Ｐゴシック"/>
      <family val="3"/>
      <charset val="128"/>
    </font>
    <font>
      <sz val="11"/>
      <color rgb="FF2E75B5"/>
      <name val="ＭＳ Ｐゴシック"/>
      <family val="3"/>
      <charset val="128"/>
    </font>
    <font>
      <sz val="8"/>
      <color rgb="FF2E75B5"/>
      <name val="ＭＳ Ｐゴシック"/>
      <family val="3"/>
      <charset val="128"/>
    </font>
    <font>
      <sz val="10"/>
      <name val="ＭＳ Ｐゴシック"/>
      <family val="3"/>
      <charset val="128"/>
    </font>
    <font>
      <b/>
      <sz val="7"/>
      <name val="ＭＳ Ｐゴシック"/>
      <family val="3"/>
      <charset val="128"/>
    </font>
    <font>
      <sz val="11"/>
      <color rgb="FF0070C0"/>
      <name val="ＭＳ Ｐゴシック"/>
      <family val="3"/>
      <charset val="128"/>
    </font>
    <font>
      <b/>
      <sz val="9"/>
      <color indexed="81"/>
      <name val="MS P ゴシック"/>
      <family val="3"/>
      <charset val="128"/>
    </font>
    <font>
      <sz val="10"/>
      <name val="ＭＳ ゴシック"/>
      <family val="3"/>
      <charset val="128"/>
    </font>
    <font>
      <sz val="7"/>
      <color theme="1"/>
      <name val="ＭＳ ゴシック"/>
      <family val="3"/>
      <charset val="128"/>
    </font>
    <font>
      <b/>
      <sz val="7"/>
      <color theme="1"/>
      <name val="ＭＳ ゴシック"/>
      <family val="3"/>
      <charset val="128"/>
    </font>
    <font>
      <sz val="7"/>
      <name val="ＭＳ ゴシック"/>
      <family val="3"/>
      <charset val="128"/>
    </font>
    <font>
      <sz val="9"/>
      <name val="Meiryo"/>
      <family val="3"/>
      <charset val="128"/>
    </font>
  </fonts>
  <fills count="14">
    <fill>
      <patternFill patternType="none"/>
    </fill>
    <fill>
      <patternFill patternType="gray125"/>
    </fill>
    <fill>
      <patternFill patternType="solid">
        <fgColor rgb="FFFFCCFF"/>
        <bgColor rgb="FFFFCCFF"/>
      </patternFill>
    </fill>
    <fill>
      <patternFill patternType="solid">
        <fgColor rgb="FFFFFF99"/>
        <bgColor rgb="FFFFFF99"/>
      </patternFill>
    </fill>
    <fill>
      <patternFill patternType="solid">
        <fgColor rgb="FF0066FF"/>
        <bgColor rgb="FF0066FF"/>
      </patternFill>
    </fill>
    <fill>
      <patternFill patternType="solid">
        <fgColor rgb="FFBFBFBF"/>
        <bgColor rgb="FFBFBFBF"/>
      </patternFill>
    </fill>
    <fill>
      <patternFill patternType="solid">
        <fgColor rgb="FFFFCCFF"/>
        <bgColor rgb="FFFFFF99"/>
      </patternFill>
    </fill>
    <fill>
      <patternFill patternType="solid">
        <fgColor rgb="FFFFCCFF"/>
        <bgColor indexed="64"/>
      </patternFill>
    </fill>
    <fill>
      <patternFill patternType="solid">
        <fgColor theme="3" tint="0.499984740745262"/>
        <bgColor rgb="FFD0CECE"/>
      </patternFill>
    </fill>
    <fill>
      <patternFill patternType="solid">
        <fgColor theme="1" tint="0.499984740745262"/>
        <bgColor indexed="64"/>
      </patternFill>
    </fill>
    <fill>
      <patternFill patternType="solid">
        <fgColor theme="3" tint="0.499984740745262"/>
        <bgColor indexed="64"/>
      </patternFill>
    </fill>
    <fill>
      <patternFill patternType="solid">
        <fgColor theme="4" tint="0.59999389629810485"/>
        <bgColor rgb="FFBDD6EE"/>
      </patternFill>
    </fill>
    <fill>
      <patternFill patternType="solid">
        <fgColor theme="0" tint="-4.9989318521683403E-2"/>
        <bgColor indexed="64"/>
      </patternFill>
    </fill>
    <fill>
      <patternFill patternType="solid">
        <fgColor rgb="FFFFFF00"/>
        <bgColor indexed="64"/>
      </patternFill>
    </fill>
  </fills>
  <borders count="197">
    <border>
      <left/>
      <right/>
      <top/>
      <bottom/>
      <diagonal/>
    </border>
    <border>
      <left style="thin">
        <color rgb="FF000000"/>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style="thin">
        <color rgb="FF000000"/>
      </left>
      <right style="dotted">
        <color rgb="FF000000"/>
      </right>
      <top style="medium">
        <color rgb="FF000000"/>
      </top>
      <bottom/>
      <diagonal/>
    </border>
    <border>
      <left style="dotted">
        <color rgb="FF000000"/>
      </left>
      <right/>
      <top style="medium">
        <color rgb="FF000000"/>
      </top>
      <bottom/>
      <diagonal/>
    </border>
    <border>
      <left style="thin">
        <color rgb="FF000000"/>
      </left>
      <right style="dotted">
        <color rgb="FF000000"/>
      </right>
      <top/>
      <bottom/>
      <diagonal/>
    </border>
    <border>
      <left style="dotted">
        <color rgb="FF000000"/>
      </left>
      <right/>
      <top/>
      <bottom style="thin">
        <color rgb="FF000000"/>
      </bottom>
      <diagonal/>
    </border>
    <border>
      <left style="thin">
        <color rgb="FF000000"/>
      </left>
      <right style="dotted">
        <color rgb="FF000000"/>
      </right>
      <top/>
      <bottom style="thin">
        <color rgb="FF000000"/>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top/>
      <bottom/>
      <diagonal/>
    </border>
    <border>
      <left/>
      <right style="dotted">
        <color rgb="FF000000"/>
      </right>
      <top style="medium">
        <color rgb="FF000000"/>
      </top>
      <bottom/>
      <diagonal/>
    </border>
    <border>
      <left/>
      <right style="dotted">
        <color rgb="FF000000"/>
      </right>
      <top/>
      <bottom/>
      <diagonal/>
    </border>
    <border>
      <left style="thin">
        <color rgb="FF000000"/>
      </left>
      <right style="dotted">
        <color rgb="FF000000"/>
      </right>
      <top/>
      <bottom style="medium">
        <color rgb="FF000000"/>
      </bottom>
      <diagonal/>
    </border>
    <border>
      <left style="dotted">
        <color rgb="FF000000"/>
      </left>
      <right/>
      <top style="medium">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bottom style="medium">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right/>
      <top style="thin">
        <color rgb="FF000000"/>
      </top>
      <bottom style="dotted">
        <color rgb="FF000000"/>
      </bottom>
      <diagonal/>
    </border>
    <border>
      <left style="thin">
        <color rgb="FF000000"/>
      </left>
      <right/>
      <top style="dotted">
        <color rgb="FF000000"/>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double">
        <color rgb="FF000000"/>
      </bottom>
      <diagonal/>
    </border>
    <border>
      <left/>
      <right style="medium">
        <color rgb="FF000000"/>
      </right>
      <top style="double">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right style="thin">
        <color rgb="FF000000"/>
      </right>
      <top/>
      <bottom style="medium">
        <color indexed="64"/>
      </bottom>
      <diagonal/>
    </border>
    <border>
      <left style="medium">
        <color indexed="64"/>
      </left>
      <right style="thin">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style="medium">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indexed="64"/>
      </top>
      <bottom/>
      <diagonal/>
    </border>
    <border>
      <left style="thin">
        <color rgb="FF000000"/>
      </left>
      <right/>
      <top style="medium">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rgb="FF000000"/>
      </right>
      <top style="medium">
        <color indexed="64"/>
      </top>
      <bottom style="thin">
        <color rgb="FF000000"/>
      </bottom>
      <diagonal/>
    </border>
    <border>
      <left/>
      <right style="medium">
        <color rgb="FF000000"/>
      </right>
      <top style="thin">
        <color indexed="64"/>
      </top>
      <bottom style="medium">
        <color indexed="64"/>
      </bottom>
      <diagonal/>
    </border>
  </borders>
  <cellStyleXfs count="4">
    <xf numFmtId="0" fontId="0" fillId="0" borderId="0"/>
    <xf numFmtId="0" fontId="33" fillId="0" borderId="0" applyNumberFormat="0" applyFill="0" applyBorder="0" applyAlignment="0" applyProtection="0"/>
    <xf numFmtId="0" fontId="44" fillId="0" borderId="0"/>
    <xf numFmtId="0" fontId="18" fillId="0" borderId="0"/>
  </cellStyleXfs>
  <cellXfs count="842">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right" vertical="center" shrinkToFit="1"/>
    </xf>
    <xf numFmtId="0" fontId="4" fillId="0" borderId="0" xfId="0" applyFont="1" applyAlignment="1">
      <alignment vertical="center" shrinkToFit="1"/>
    </xf>
    <xf numFmtId="0" fontId="1" fillId="0" borderId="0" xfId="0" applyFont="1" applyAlignment="1">
      <alignment horizontal="center" vertical="center"/>
    </xf>
    <xf numFmtId="14" fontId="1" fillId="0" borderId="0" xfId="0" applyNumberFormat="1" applyFont="1" applyAlignment="1">
      <alignment vertical="center"/>
    </xf>
    <xf numFmtId="0" fontId="1" fillId="0" borderId="9" xfId="0" applyFont="1" applyBorder="1" applyAlignment="1">
      <alignment vertical="center"/>
    </xf>
    <xf numFmtId="0" fontId="1" fillId="3" borderId="9" xfId="0" applyFont="1" applyFill="1" applyBorder="1" applyAlignment="1">
      <alignment horizontal="center" vertical="center" shrinkToFit="1"/>
    </xf>
    <xf numFmtId="0" fontId="1" fillId="0" borderId="9" xfId="0" applyFont="1" applyBorder="1" applyAlignment="1">
      <alignment horizontal="center" vertical="center"/>
    </xf>
    <xf numFmtId="0" fontId="1" fillId="0" borderId="9" xfId="0" applyFont="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vertical="center" shrinkToFit="1"/>
    </xf>
    <xf numFmtId="0" fontId="1" fillId="0" borderId="6" xfId="0" applyFont="1" applyBorder="1" applyAlignment="1">
      <alignment horizontal="left" vertical="center"/>
    </xf>
    <xf numFmtId="0" fontId="1" fillId="3" borderId="9" xfId="0" applyFont="1" applyFill="1" applyBorder="1" applyAlignment="1">
      <alignment vertical="center" shrinkToFit="1"/>
    </xf>
    <xf numFmtId="0" fontId="1" fillId="0" borderId="19" xfId="0" applyFont="1" applyBorder="1" applyAlignment="1">
      <alignment vertical="center"/>
    </xf>
    <xf numFmtId="0" fontId="1" fillId="0" borderId="3" xfId="0" applyFont="1" applyBorder="1" applyAlignment="1">
      <alignment horizontal="left" vertical="center"/>
    </xf>
    <xf numFmtId="0" fontId="1" fillId="0" borderId="22" xfId="0" applyFont="1" applyBorder="1" applyAlignment="1">
      <alignment vertical="center"/>
    </xf>
    <xf numFmtId="0" fontId="1" fillId="0" borderId="14" xfId="0" applyFont="1" applyBorder="1" applyAlignment="1">
      <alignment vertical="center"/>
    </xf>
    <xf numFmtId="0" fontId="1" fillId="0" borderId="23" xfId="0" applyFont="1" applyBorder="1" applyAlignment="1">
      <alignment vertical="center"/>
    </xf>
    <xf numFmtId="0" fontId="2" fillId="4" borderId="25" xfId="0" applyFont="1" applyFill="1" applyBorder="1" applyAlignment="1">
      <alignment horizontal="center" vertical="center"/>
    </xf>
    <xf numFmtId="0" fontId="4" fillId="0" borderId="0" xfId="0" applyFont="1" applyAlignment="1">
      <alignment horizontal="left" vertical="center"/>
    </xf>
    <xf numFmtId="0" fontId="1" fillId="0" borderId="32" xfId="0" applyFont="1" applyBorder="1" applyAlignment="1">
      <alignment horizontal="right" vertical="center"/>
    </xf>
    <xf numFmtId="0" fontId="1" fillId="0" borderId="33" xfId="0" applyFont="1" applyBorder="1" applyAlignment="1">
      <alignment vertical="center" shrinkToFit="1"/>
    </xf>
    <xf numFmtId="0" fontId="1" fillId="0" borderId="19" xfId="0" applyFont="1" applyBorder="1" applyAlignment="1">
      <alignment vertical="center" shrinkToFit="1"/>
    </xf>
    <xf numFmtId="0" fontId="6" fillId="0" borderId="0" xfId="0" applyFont="1" applyAlignment="1">
      <alignment vertical="center"/>
    </xf>
    <xf numFmtId="0" fontId="9" fillId="0" borderId="0" xfId="0" applyFont="1" applyAlignment="1">
      <alignment vertical="center"/>
    </xf>
    <xf numFmtId="0" fontId="6" fillId="0" borderId="52" xfId="0" applyFont="1" applyBorder="1" applyAlignment="1">
      <alignment vertical="center"/>
    </xf>
    <xf numFmtId="0" fontId="6" fillId="0" borderId="14" xfId="0" applyFont="1" applyBorder="1" applyAlignment="1">
      <alignment horizontal="center" vertical="center"/>
    </xf>
    <xf numFmtId="0" fontId="12" fillId="0" borderId="40" xfId="0" applyFont="1" applyBorder="1" applyAlignment="1">
      <alignment horizontal="center" vertical="center" wrapText="1"/>
    </xf>
    <xf numFmtId="0" fontId="12" fillId="0" borderId="67" xfId="0" applyFont="1" applyBorder="1" applyAlignment="1">
      <alignment horizontal="center" vertical="center" wrapText="1"/>
    </xf>
    <xf numFmtId="0" fontId="6" fillId="0" borderId="28" xfId="0" applyFont="1" applyBorder="1" applyAlignment="1">
      <alignment horizontal="right"/>
    </xf>
    <xf numFmtId="0" fontId="6" fillId="0" borderId="69" xfId="0" applyFont="1" applyBorder="1" applyAlignment="1">
      <alignment horizontal="right"/>
    </xf>
    <xf numFmtId="0" fontId="6" fillId="0" borderId="1" xfId="0" applyFont="1" applyBorder="1" applyAlignment="1">
      <alignment horizontal="center" vertical="center"/>
    </xf>
    <xf numFmtId="0" fontId="6" fillId="0" borderId="52" xfId="0" applyFont="1" applyBorder="1" applyAlignment="1">
      <alignment horizontal="center" vertical="center"/>
    </xf>
    <xf numFmtId="0" fontId="6" fillId="0" borderId="49" xfId="0" applyFont="1" applyBorder="1" applyAlignment="1">
      <alignment horizontal="right"/>
    </xf>
    <xf numFmtId="0" fontId="6" fillId="0" borderId="76" xfId="0" applyFont="1" applyBorder="1" applyAlignment="1">
      <alignment vertical="center"/>
    </xf>
    <xf numFmtId="0" fontId="17" fillId="0" borderId="14" xfId="0" applyFont="1" applyBorder="1" applyAlignment="1">
      <alignment horizontal="center" vertical="center"/>
    </xf>
    <xf numFmtId="0" fontId="17" fillId="0" borderId="67" xfId="0" applyFont="1" applyBorder="1" applyAlignment="1">
      <alignment horizontal="center" vertical="center"/>
    </xf>
    <xf numFmtId="0" fontId="6" fillId="0" borderId="0" xfId="0" applyFont="1" applyAlignment="1">
      <alignment horizontal="center" vertical="center" wrapText="1"/>
    </xf>
    <xf numFmtId="0" fontId="18" fillId="0" borderId="0" xfId="0" applyFont="1" applyAlignment="1">
      <alignment vertical="center"/>
    </xf>
    <xf numFmtId="0" fontId="9" fillId="0" borderId="29" xfId="0" applyFont="1" applyBorder="1" applyAlignment="1">
      <alignment vertical="center"/>
    </xf>
    <xf numFmtId="0" fontId="19" fillId="0" borderId="0" xfId="0" applyFont="1" applyAlignment="1">
      <alignment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left" vertical="center"/>
    </xf>
    <xf numFmtId="0" fontId="9" fillId="0" borderId="31" xfId="0" applyFont="1" applyBorder="1" applyAlignment="1">
      <alignment horizontal="left" vertical="center"/>
    </xf>
    <xf numFmtId="0" fontId="21" fillId="0" borderId="6" xfId="0" applyFont="1" applyBorder="1" applyAlignment="1">
      <alignment vertical="center"/>
    </xf>
    <xf numFmtId="0" fontId="23" fillId="0" borderId="9"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31" xfId="0" applyFont="1" applyBorder="1" applyAlignment="1">
      <alignment horizontal="center" vertical="center" shrinkToFit="1"/>
    </xf>
    <xf numFmtId="0" fontId="9" fillId="0" borderId="6" xfId="0" applyFont="1" applyBorder="1" applyAlignment="1">
      <alignment vertical="center"/>
    </xf>
    <xf numFmtId="0" fontId="9" fillId="0" borderId="8" xfId="0" applyFont="1" applyBorder="1" applyAlignment="1">
      <alignment vertical="center"/>
    </xf>
    <xf numFmtId="0" fontId="9" fillId="0" borderId="1" xfId="0" applyFont="1" applyBorder="1" applyAlignment="1">
      <alignment vertical="center"/>
    </xf>
    <xf numFmtId="0" fontId="9" fillId="0" borderId="31" xfId="0" applyFont="1" applyBorder="1" applyAlignment="1">
      <alignment vertical="center"/>
    </xf>
    <xf numFmtId="0" fontId="9" fillId="0" borderId="9" xfId="0" applyFont="1" applyBorder="1" applyAlignment="1">
      <alignment horizontal="center" vertical="center"/>
    </xf>
    <xf numFmtId="0" fontId="9" fillId="0" borderId="85" xfId="0" applyFont="1" applyBorder="1" applyAlignment="1">
      <alignment horizontal="right" vertical="center"/>
    </xf>
    <xf numFmtId="0" fontId="9" fillId="0" borderId="90" xfId="0" applyFont="1" applyBorder="1" applyAlignment="1">
      <alignment horizontal="center" vertical="center"/>
    </xf>
    <xf numFmtId="0" fontId="9" fillId="0" borderId="93" xfId="0" applyFont="1" applyBorder="1" applyAlignment="1">
      <alignment horizontal="righ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30" xfId="0" applyFont="1" applyBorder="1" applyAlignment="1">
      <alignment vertical="center"/>
    </xf>
    <xf numFmtId="0" fontId="9" fillId="0" borderId="0" xfId="0" applyFont="1" applyAlignment="1">
      <alignment horizontal="right"/>
    </xf>
    <xf numFmtId="0" fontId="1" fillId="5" borderId="3" xfId="0" applyFont="1" applyFill="1" applyBorder="1" applyAlignment="1">
      <alignment vertical="center"/>
    </xf>
    <xf numFmtId="0" fontId="1" fillId="3" borderId="19" xfId="0" applyFont="1" applyFill="1" applyBorder="1" applyAlignment="1">
      <alignment vertical="center" shrinkToFit="1"/>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8" xfId="0" applyFont="1" applyFill="1" applyBorder="1" applyAlignment="1">
      <alignment vertical="center"/>
    </xf>
    <xf numFmtId="0" fontId="2" fillId="4" borderId="20" xfId="0" applyFont="1" applyFill="1" applyBorder="1" applyAlignment="1">
      <alignment horizontal="center" vertical="center"/>
    </xf>
    <xf numFmtId="0" fontId="1" fillId="0" borderId="24" xfId="0" applyFont="1" applyBorder="1" applyAlignment="1">
      <alignment horizontal="left" vertical="center"/>
    </xf>
    <xf numFmtId="0" fontId="31" fillId="0" borderId="24" xfId="0" applyFont="1" applyBorder="1" applyAlignment="1">
      <alignment horizontal="right"/>
    </xf>
    <xf numFmtId="0" fontId="9" fillId="0" borderId="24" xfId="0" applyFont="1" applyBorder="1" applyAlignment="1">
      <alignment vertical="center"/>
    </xf>
    <xf numFmtId="0" fontId="9" fillId="0" borderId="24" xfId="0" applyFont="1" applyBorder="1" applyAlignment="1">
      <alignment horizontal="right"/>
    </xf>
    <xf numFmtId="0" fontId="9" fillId="0" borderId="24" xfId="0" applyFont="1" applyBorder="1"/>
    <xf numFmtId="0" fontId="39" fillId="0" borderId="0" xfId="0" applyFont="1" applyAlignment="1">
      <alignment vertical="center"/>
    </xf>
    <xf numFmtId="0" fontId="42" fillId="0" borderId="68" xfId="0" applyFont="1" applyBorder="1" applyAlignment="1">
      <alignment vertical="center"/>
    </xf>
    <xf numFmtId="0" fontId="44" fillId="0" borderId="0" xfId="2"/>
    <xf numFmtId="0" fontId="29" fillId="0" borderId="0" xfId="2" applyFont="1"/>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26" xfId="0" applyFont="1" applyBorder="1" applyAlignment="1">
      <alignment vertical="center"/>
    </xf>
    <xf numFmtId="0" fontId="8" fillId="0" borderId="24" xfId="0" applyFont="1" applyBorder="1" applyAlignment="1">
      <alignment vertical="center"/>
    </xf>
    <xf numFmtId="0" fontId="6" fillId="0" borderId="24" xfId="0" applyFont="1" applyBorder="1" applyAlignment="1">
      <alignment vertical="center"/>
    </xf>
    <xf numFmtId="0" fontId="6" fillId="0" borderId="47" xfId="0" applyFont="1" applyBorder="1" applyAlignment="1">
      <alignment vertical="center"/>
    </xf>
    <xf numFmtId="0" fontId="37" fillId="0" borderId="0" xfId="0" applyFont="1" applyAlignment="1">
      <alignment vertical="center"/>
    </xf>
    <xf numFmtId="0" fontId="8" fillId="0" borderId="0" xfId="0" applyFont="1" applyAlignment="1">
      <alignment horizontal="left" vertical="center"/>
    </xf>
    <xf numFmtId="0" fontId="6" fillId="0" borderId="49" xfId="0" applyFont="1" applyBorder="1" applyAlignment="1">
      <alignment vertical="center"/>
    </xf>
    <xf numFmtId="0" fontId="16" fillId="0" borderId="24" xfId="0" applyFont="1" applyBorder="1" applyAlignment="1">
      <alignment vertic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Alignment="1">
      <alignment vertical="center" shrinkToFit="1"/>
    </xf>
    <xf numFmtId="0" fontId="6" fillId="0" borderId="104" xfId="0" applyFont="1" applyBorder="1" applyAlignment="1">
      <alignment horizontal="center" vertical="center" wrapText="1"/>
    </xf>
    <xf numFmtId="0" fontId="49" fillId="0" borderId="0" xfId="0" applyFont="1" applyAlignment="1">
      <alignment vertical="center" textRotation="255" readingOrder="1"/>
    </xf>
    <xf numFmtId="0" fontId="8" fillId="0" borderId="0" xfId="0" applyFont="1" applyAlignment="1">
      <alignment vertical="center"/>
    </xf>
    <xf numFmtId="0" fontId="32" fillId="0" borderId="0" xfId="0" applyFont="1" applyAlignment="1">
      <alignment vertical="center"/>
    </xf>
    <xf numFmtId="0" fontId="32" fillId="0" borderId="42" xfId="0" applyFont="1" applyBorder="1" applyAlignment="1">
      <alignment vertical="center"/>
    </xf>
    <xf numFmtId="0" fontId="48" fillId="0" borderId="0" xfId="0" applyFont="1" applyAlignment="1">
      <alignment vertical="center" textRotation="255"/>
    </xf>
    <xf numFmtId="0" fontId="1" fillId="0" borderId="104" xfId="0" applyFont="1" applyBorder="1" applyAlignment="1">
      <alignment vertical="center" shrinkToFit="1"/>
    </xf>
    <xf numFmtId="0" fontId="1" fillId="3" borderId="104" xfId="0" applyFont="1" applyFill="1" applyBorder="1" applyAlignment="1">
      <alignment horizontal="center" vertical="center" shrinkToFit="1"/>
    </xf>
    <xf numFmtId="0" fontId="1" fillId="0" borderId="104" xfId="0" applyFont="1" applyBorder="1" applyAlignment="1">
      <alignment vertical="center"/>
    </xf>
    <xf numFmtId="0" fontId="1" fillId="5" borderId="104" xfId="0" applyFont="1" applyFill="1" applyBorder="1" applyAlignment="1">
      <alignment vertical="center"/>
    </xf>
    <xf numFmtId="0" fontId="1" fillId="0" borderId="104" xfId="0" applyFont="1" applyBorder="1" applyAlignment="1">
      <alignment horizontal="center" vertical="center"/>
    </xf>
    <xf numFmtId="0" fontId="1" fillId="0" borderId="104" xfId="0" applyFont="1" applyBorder="1" applyAlignment="1">
      <alignment horizontal="center" vertical="center" shrinkToFit="1"/>
    </xf>
    <xf numFmtId="0" fontId="50" fillId="12" borderId="104" xfId="0" applyFont="1" applyFill="1" applyBorder="1" applyAlignment="1">
      <alignment vertical="center"/>
    </xf>
    <xf numFmtId="0" fontId="51" fillId="0" borderId="0" xfId="0" applyFont="1" applyAlignment="1">
      <alignment vertical="center"/>
    </xf>
    <xf numFmtId="0" fontId="51" fillId="0" borderId="104" xfId="0" applyFont="1" applyBorder="1" applyAlignment="1">
      <alignment vertical="center"/>
    </xf>
    <xf numFmtId="56" fontId="51" fillId="0" borderId="104" xfId="0" applyNumberFormat="1" applyFont="1" applyBorder="1" applyAlignment="1">
      <alignment vertical="center"/>
    </xf>
    <xf numFmtId="0" fontId="2" fillId="4" borderId="170" xfId="0" applyFont="1" applyFill="1" applyBorder="1" applyAlignment="1">
      <alignment horizontal="center" vertical="center"/>
    </xf>
    <xf numFmtId="0" fontId="2" fillId="4" borderId="171" xfId="0" applyFont="1" applyFill="1" applyBorder="1" applyAlignment="1">
      <alignment horizontal="center" vertical="center"/>
    </xf>
    <xf numFmtId="0" fontId="2" fillId="4" borderId="172" xfId="0" applyFont="1" applyFill="1" applyBorder="1" applyAlignment="1">
      <alignment horizontal="center" vertical="center"/>
    </xf>
    <xf numFmtId="0" fontId="2" fillId="4" borderId="173" xfId="0" applyFont="1" applyFill="1" applyBorder="1" applyAlignment="1">
      <alignment horizontal="center" vertical="center"/>
    </xf>
    <xf numFmtId="0" fontId="1" fillId="2" borderId="178" xfId="0" applyFont="1" applyFill="1" applyBorder="1" applyAlignment="1">
      <alignment vertical="center" shrinkToFit="1"/>
    </xf>
    <xf numFmtId="0" fontId="1" fillId="5" borderId="174" xfId="0" applyFont="1" applyFill="1" applyBorder="1" applyAlignment="1">
      <alignment vertical="center"/>
    </xf>
    <xf numFmtId="0" fontId="1" fillId="0" borderId="159" xfId="0" applyFont="1" applyBorder="1" applyAlignment="1">
      <alignment horizontal="left" vertical="center"/>
    </xf>
    <xf numFmtId="0" fontId="43" fillId="0" borderId="159" xfId="0" applyFont="1" applyBorder="1" applyAlignment="1">
      <alignment horizontal="left" vertical="center"/>
    </xf>
    <xf numFmtId="0" fontId="1" fillId="0" borderId="5" xfId="0" applyFont="1" applyBorder="1" applyAlignment="1">
      <alignment vertical="center"/>
    </xf>
    <xf numFmtId="0" fontId="1" fillId="0" borderId="177" xfId="0" applyFont="1" applyBorder="1" applyAlignment="1">
      <alignment vertical="center"/>
    </xf>
    <xf numFmtId="0" fontId="1" fillId="3" borderId="23" xfId="0" applyFont="1" applyFill="1" applyBorder="1" applyAlignment="1">
      <alignment vertical="center" shrinkToFit="1"/>
    </xf>
    <xf numFmtId="0" fontId="1" fillId="0" borderId="181" xfId="0" applyFont="1" applyBorder="1" applyAlignment="1">
      <alignment vertical="center"/>
    </xf>
    <xf numFmtId="0" fontId="1" fillId="0" borderId="168" xfId="0" applyFont="1" applyBorder="1" applyAlignment="1">
      <alignment vertical="center"/>
    </xf>
    <xf numFmtId="0" fontId="16" fillId="0" borderId="23" xfId="0" applyFont="1" applyBorder="1" applyAlignment="1">
      <alignment horizontal="right" vertical="center"/>
    </xf>
    <xf numFmtId="0" fontId="16" fillId="0" borderId="68" xfId="0" applyFont="1" applyBorder="1" applyAlignment="1">
      <alignment horizontal="right" vertical="center"/>
    </xf>
    <xf numFmtId="0" fontId="16" fillId="0" borderId="22" xfId="0" applyFont="1" applyBorder="1" applyAlignment="1">
      <alignment horizontal="right" vertical="center"/>
    </xf>
    <xf numFmtId="0" fontId="29" fillId="0" borderId="104" xfId="2" applyFont="1" applyBorder="1" applyAlignment="1">
      <alignment vertical="top"/>
    </xf>
    <xf numFmtId="0" fontId="11" fillId="0" borderId="0" xfId="0" applyFont="1" applyAlignment="1">
      <alignment horizontal="center" vertical="center"/>
    </xf>
    <xf numFmtId="0" fontId="8" fillId="0" borderId="29" xfId="0" applyFont="1" applyBorder="1" applyAlignment="1">
      <alignment horizontal="left" vertical="center"/>
    </xf>
    <xf numFmtId="0" fontId="50" fillId="12" borderId="104" xfId="0" applyFont="1" applyFill="1" applyBorder="1" applyAlignment="1">
      <alignment horizontal="left" vertical="center"/>
    </xf>
    <xf numFmtId="0" fontId="51" fillId="0" borderId="104" xfId="0" applyFont="1" applyBorder="1" applyAlignment="1">
      <alignment horizontal="left" vertical="center"/>
    </xf>
    <xf numFmtId="0" fontId="51" fillId="0" borderId="0" xfId="0" applyFont="1" applyAlignment="1">
      <alignment horizontal="left" vertical="center"/>
    </xf>
    <xf numFmtId="0" fontId="13" fillId="0" borderId="1" xfId="0" applyFont="1" applyBorder="1" applyAlignment="1">
      <alignment horizontal="center" vertical="center"/>
    </xf>
    <xf numFmtId="0" fontId="38" fillId="0" borderId="0" xfId="0" applyFont="1" applyAlignment="1">
      <alignment vertical="center" shrinkToFit="1"/>
    </xf>
    <xf numFmtId="0" fontId="50" fillId="12" borderId="107" xfId="0" applyFont="1" applyFill="1" applyBorder="1" applyAlignment="1">
      <alignment vertical="center"/>
    </xf>
    <xf numFmtId="0" fontId="51" fillId="0" borderId="107" xfId="0" applyFont="1" applyBorder="1" applyAlignment="1">
      <alignment vertical="center"/>
    </xf>
    <xf numFmtId="0" fontId="21" fillId="0" borderId="107" xfId="0" applyFont="1" applyBorder="1" applyAlignment="1">
      <alignment vertical="center"/>
    </xf>
    <xf numFmtId="0" fontId="9" fillId="0" borderId="85" xfId="0" applyFont="1" applyBorder="1" applyAlignment="1">
      <alignment vertical="center" shrinkToFit="1"/>
    </xf>
    <xf numFmtId="0" fontId="9" fillId="0" borderId="0" xfId="0" applyFont="1" applyAlignment="1">
      <alignment horizontal="left" vertical="center"/>
    </xf>
    <xf numFmtId="0" fontId="0" fillId="0" borderId="0" xfId="0" applyAlignment="1">
      <alignment horizontal="left" vertical="center"/>
    </xf>
    <xf numFmtId="0" fontId="9" fillId="0" borderId="94" xfId="0" applyFont="1" applyBorder="1" applyAlignment="1">
      <alignment horizontal="center" vertical="center" wrapText="1"/>
    </xf>
    <xf numFmtId="0" fontId="9" fillId="0" borderId="93" xfId="0" applyFont="1" applyBorder="1" applyAlignment="1">
      <alignment vertical="center" shrinkToFit="1"/>
    </xf>
    <xf numFmtId="0" fontId="9" fillId="0" borderId="86" xfId="0" applyFont="1" applyBorder="1" applyAlignment="1">
      <alignment horizontal="center" vertical="center" shrinkToFit="1"/>
    </xf>
    <xf numFmtId="0" fontId="6" fillId="0" borderId="0" xfId="0" applyFont="1" applyAlignment="1">
      <alignment vertical="center" wrapText="1"/>
    </xf>
    <xf numFmtId="0" fontId="29" fillId="0" borderId="0" xfId="0" applyFont="1" applyAlignment="1">
      <alignment vertical="center"/>
    </xf>
    <xf numFmtId="0" fontId="59" fillId="0" borderId="0" xfId="0" applyFont="1" applyAlignment="1">
      <alignment vertical="center"/>
    </xf>
    <xf numFmtId="0" fontId="29" fillId="0" borderId="0" xfId="0" applyFont="1" applyAlignment="1">
      <alignment horizontal="right" vertical="center"/>
    </xf>
    <xf numFmtId="0" fontId="29" fillId="0" borderId="0" xfId="2" applyFont="1" applyAlignment="1">
      <alignment horizontal="right"/>
    </xf>
    <xf numFmtId="0" fontId="29" fillId="0" borderId="0" xfId="2" applyFont="1" applyAlignment="1">
      <alignment horizontal="center"/>
    </xf>
    <xf numFmtId="0" fontId="59" fillId="11" borderId="145" xfId="2" applyFont="1" applyFill="1" applyBorder="1" applyAlignment="1">
      <alignment horizontal="center" vertical="top" textRotation="255"/>
    </xf>
    <xf numFmtId="0" fontId="59" fillId="11" borderId="144" xfId="2" applyFont="1" applyFill="1" applyBorder="1" applyAlignment="1">
      <alignment horizontal="center" vertical="top" textRotation="255"/>
    </xf>
    <xf numFmtId="0" fontId="59" fillId="11" borderId="144" xfId="2" applyFont="1" applyFill="1" applyBorder="1" applyAlignment="1">
      <alignment horizontal="center" vertical="top" textRotation="255" wrapText="1"/>
    </xf>
    <xf numFmtId="0" fontId="59" fillId="11" borderId="143" xfId="2" applyFont="1" applyFill="1" applyBorder="1" applyAlignment="1">
      <alignment horizontal="center" vertical="top" textRotation="255"/>
    </xf>
    <xf numFmtId="0" fontId="59" fillId="11" borderId="142" xfId="2" applyFont="1" applyFill="1" applyBorder="1" applyAlignment="1">
      <alignment horizontal="center" vertical="top" textRotation="255"/>
    </xf>
    <xf numFmtId="0" fontId="29" fillId="0" borderId="126" xfId="2" applyFont="1" applyBorder="1" applyAlignment="1">
      <alignment horizontal="center" vertical="center" wrapText="1"/>
    </xf>
    <xf numFmtId="0" fontId="29" fillId="0" borderId="0" xfId="2" applyFont="1" applyAlignment="1">
      <alignment horizontal="left" vertical="top"/>
    </xf>
    <xf numFmtId="0" fontId="61" fillId="0" borderId="129" xfId="2" applyFont="1" applyBorder="1" applyAlignment="1">
      <alignment vertical="center"/>
    </xf>
    <xf numFmtId="0" fontId="61" fillId="0" borderId="128" xfId="2" applyFont="1" applyBorder="1" applyAlignment="1">
      <alignment vertical="center"/>
    </xf>
    <xf numFmtId="0" fontId="61" fillId="0" borderId="127" xfId="2" applyFont="1" applyBorder="1" applyAlignment="1">
      <alignment vertical="center"/>
    </xf>
    <xf numFmtId="0" fontId="29" fillId="8" borderId="127" xfId="2" applyFont="1" applyFill="1" applyBorder="1" applyAlignment="1">
      <alignment vertical="center"/>
    </xf>
    <xf numFmtId="0" fontId="59" fillId="0" borderId="122" xfId="2" applyFont="1" applyBorder="1" applyAlignment="1">
      <alignment vertical="center"/>
    </xf>
    <xf numFmtId="0" fontId="61" fillId="0" borderId="125" xfId="2" applyFont="1" applyBorder="1" applyAlignment="1">
      <alignment vertical="center"/>
    </xf>
    <xf numFmtId="0" fontId="61" fillId="0" borderId="22" xfId="2" applyFont="1" applyBorder="1" applyAlignment="1">
      <alignment vertical="center"/>
    </xf>
    <xf numFmtId="0" fontId="61" fillId="0" borderId="28" xfId="2" applyFont="1" applyBorder="1" applyAlignment="1">
      <alignment vertical="center"/>
    </xf>
    <xf numFmtId="0" fontId="29" fillId="8" borderId="28" xfId="2" applyFont="1" applyFill="1" applyBorder="1" applyAlignment="1">
      <alignment vertical="center"/>
    </xf>
    <xf numFmtId="0" fontId="57" fillId="0" borderId="125" xfId="2" applyFont="1" applyBorder="1" applyAlignment="1">
      <alignment horizontal="center" vertical="center"/>
    </xf>
    <xf numFmtId="0" fontId="57" fillId="0" borderId="22" xfId="2" applyFont="1" applyBorder="1" applyAlignment="1">
      <alignment horizontal="center" vertical="center"/>
    </xf>
    <xf numFmtId="0" fontId="57" fillId="0" borderId="28" xfId="2" applyFont="1" applyBorder="1" applyAlignment="1">
      <alignment horizontal="center" vertical="center"/>
    </xf>
    <xf numFmtId="0" fontId="57" fillId="8" borderId="28" xfId="2" applyFont="1" applyFill="1" applyBorder="1" applyAlignment="1">
      <alignment horizontal="center" vertical="center"/>
    </xf>
    <xf numFmtId="0" fontId="29" fillId="0" borderId="122" xfId="3" applyFont="1" applyBorder="1" applyAlignment="1">
      <alignment vertical="center" wrapText="1"/>
    </xf>
    <xf numFmtId="0" fontId="29" fillId="0" borderId="126" xfId="2" applyFont="1" applyBorder="1" applyAlignment="1">
      <alignment vertical="center"/>
    </xf>
    <xf numFmtId="0" fontId="57" fillId="0" borderId="123" xfId="2" applyFont="1" applyBorder="1" applyAlignment="1">
      <alignment horizontal="center" vertical="center"/>
    </xf>
    <xf numFmtId="0" fontId="57" fillId="0" borderId="115" xfId="2" applyFont="1" applyBorder="1" applyAlignment="1">
      <alignment horizontal="center" vertical="center"/>
    </xf>
    <xf numFmtId="0" fontId="57" fillId="0" borderId="114" xfId="2" applyFont="1" applyBorder="1" applyAlignment="1">
      <alignment horizontal="center" vertical="center"/>
    </xf>
    <xf numFmtId="0" fontId="57" fillId="8" borderId="114" xfId="2" applyFont="1" applyFill="1" applyBorder="1" applyAlignment="1">
      <alignment horizontal="center" vertical="center"/>
    </xf>
    <xf numFmtId="0" fontId="29" fillId="0" borderId="113" xfId="2" applyFont="1" applyBorder="1" applyAlignment="1">
      <alignment vertical="center"/>
    </xf>
    <xf numFmtId="0" fontId="57" fillId="0" borderId="141" xfId="2" applyFont="1" applyBorder="1" applyAlignment="1">
      <alignment horizontal="center" vertical="center"/>
    </xf>
    <xf numFmtId="0" fontId="57" fillId="0" borderId="9" xfId="2" applyFont="1" applyBorder="1" applyAlignment="1">
      <alignment horizontal="center" vertical="center"/>
    </xf>
    <xf numFmtId="0" fontId="57" fillId="0" borderId="5" xfId="2" applyFont="1" applyBorder="1" applyAlignment="1">
      <alignment horizontal="center" vertical="center"/>
    </xf>
    <xf numFmtId="0" fontId="57" fillId="0" borderId="116" xfId="2" applyFont="1" applyBorder="1" applyAlignment="1">
      <alignment horizontal="center" vertical="center"/>
    </xf>
    <xf numFmtId="0" fontId="29" fillId="0" borderId="113" xfId="3" applyFont="1" applyBorder="1" applyAlignment="1">
      <alignment vertical="center" wrapText="1"/>
    </xf>
    <xf numFmtId="0" fontId="29" fillId="0" borderId="124" xfId="2" applyFont="1" applyBorder="1" applyAlignment="1">
      <alignment vertical="center"/>
    </xf>
    <xf numFmtId="0" fontId="57" fillId="0" borderId="23" xfId="2" applyFont="1" applyBorder="1" applyAlignment="1">
      <alignment horizontal="center" vertical="center"/>
    </xf>
    <xf numFmtId="0" fontId="57" fillId="0" borderId="26" xfId="2" applyFont="1" applyBorder="1" applyAlignment="1">
      <alignment horizontal="center" vertical="center"/>
    </xf>
    <xf numFmtId="0" fontId="29" fillId="0" borderId="119" xfId="3" applyFont="1" applyBorder="1" applyAlignment="1">
      <alignment vertical="center" wrapText="1"/>
    </xf>
    <xf numFmtId="0" fontId="59" fillId="0" borderId="113" xfId="3" applyFont="1" applyBorder="1" applyAlignment="1">
      <alignment vertical="center" wrapText="1"/>
    </xf>
    <xf numFmtId="0" fontId="62" fillId="0" borderId="129" xfId="2" applyFont="1" applyBorder="1" applyAlignment="1">
      <alignment vertical="center"/>
    </xf>
    <xf numFmtId="0" fontId="62" fillId="0" borderId="128" xfId="2" applyFont="1" applyBorder="1" applyAlignment="1">
      <alignment vertical="center"/>
    </xf>
    <xf numFmtId="0" fontId="62" fillId="0" borderId="127" xfId="2" applyFont="1" applyBorder="1" applyAlignment="1">
      <alignment vertical="center"/>
    </xf>
    <xf numFmtId="0" fontId="63" fillId="0" borderId="127" xfId="2" applyFont="1" applyBorder="1" applyAlignment="1">
      <alignment horizontal="center" vertical="center" wrapText="1"/>
    </xf>
    <xf numFmtId="0" fontId="29" fillId="0" borderId="113" xfId="2" applyFont="1" applyBorder="1" applyAlignment="1">
      <alignment vertical="center" wrapText="1"/>
    </xf>
    <xf numFmtId="0" fontId="57" fillId="10" borderId="129" xfId="2" applyFont="1" applyFill="1" applyBorder="1" applyAlignment="1">
      <alignment vertical="center"/>
    </xf>
    <xf numFmtId="0" fontId="57" fillId="10" borderId="128" xfId="2" applyFont="1" applyFill="1" applyBorder="1" applyAlignment="1">
      <alignment vertical="center"/>
    </xf>
    <xf numFmtId="0" fontId="57" fillId="10" borderId="127" xfId="2" applyFont="1" applyFill="1" applyBorder="1" applyAlignment="1">
      <alignment vertical="center"/>
    </xf>
    <xf numFmtId="0" fontId="57" fillId="10" borderId="123" xfId="2" applyFont="1" applyFill="1" applyBorder="1" applyAlignment="1">
      <alignment horizontal="center" vertical="center"/>
    </xf>
    <xf numFmtId="0" fontId="57" fillId="10" borderId="9" xfId="2" applyFont="1" applyFill="1" applyBorder="1" applyAlignment="1">
      <alignment horizontal="center" vertical="center"/>
    </xf>
    <xf numFmtId="0" fontId="57" fillId="10" borderId="5" xfId="2" applyFont="1" applyFill="1" applyBorder="1" applyAlignment="1">
      <alignment horizontal="center" vertical="center"/>
    </xf>
    <xf numFmtId="0" fontId="57" fillId="0" borderId="5" xfId="2" applyFont="1" applyBorder="1" applyAlignment="1">
      <alignment horizontal="center" vertical="center" wrapText="1"/>
    </xf>
    <xf numFmtId="0" fontId="29" fillId="0" borderId="122" xfId="2" applyFont="1" applyBorder="1" applyAlignment="1">
      <alignment vertical="center" wrapText="1"/>
    </xf>
    <xf numFmtId="0" fontId="57" fillId="10" borderId="116" xfId="2" applyFont="1" applyFill="1" applyBorder="1" applyAlignment="1">
      <alignment horizontal="center" vertical="center"/>
    </xf>
    <xf numFmtId="0" fontId="57" fillId="10" borderId="115" xfId="2" applyFont="1" applyFill="1" applyBorder="1" applyAlignment="1">
      <alignment horizontal="center" vertical="center"/>
    </xf>
    <xf numFmtId="0" fontId="57" fillId="10" borderId="114" xfId="2" applyFont="1" applyFill="1" applyBorder="1" applyAlignment="1">
      <alignment horizontal="center" vertical="center"/>
    </xf>
    <xf numFmtId="0" fontId="63" fillId="0" borderId="28" xfId="2" applyFont="1" applyBorder="1" applyAlignment="1">
      <alignment horizontal="center" vertical="center" wrapText="1"/>
    </xf>
    <xf numFmtId="0" fontId="65" fillId="0" borderId="5" xfId="2" applyFont="1" applyBorder="1" applyAlignment="1">
      <alignment horizontal="center" vertical="center" wrapText="1"/>
    </xf>
    <xf numFmtId="0" fontId="57" fillId="0" borderId="26" xfId="2" applyFont="1" applyBorder="1" applyAlignment="1">
      <alignment horizontal="center" vertical="center" wrapText="1"/>
    </xf>
    <xf numFmtId="0" fontId="57" fillId="0" borderId="119" xfId="3" applyFont="1" applyBorder="1" applyAlignment="1">
      <alignment vertical="center" wrapText="1"/>
    </xf>
    <xf numFmtId="0" fontId="57" fillId="0" borderId="113" xfId="3" applyFont="1" applyBorder="1" applyAlignment="1">
      <alignment vertical="center" wrapText="1"/>
    </xf>
    <xf numFmtId="0" fontId="63" fillId="0" borderId="125" xfId="2" applyFont="1" applyBorder="1" applyAlignment="1">
      <alignment horizontal="center" vertical="center" wrapText="1"/>
    </xf>
    <xf numFmtId="0" fontId="63" fillId="0" borderId="22" xfId="2" applyFont="1" applyBorder="1" applyAlignment="1">
      <alignment horizontal="center" vertical="center" wrapText="1"/>
    </xf>
    <xf numFmtId="0" fontId="65" fillId="0" borderId="9" xfId="2" applyFont="1" applyBorder="1" applyAlignment="1">
      <alignment horizontal="center" vertical="center" wrapText="1"/>
    </xf>
    <xf numFmtId="0" fontId="57" fillId="8" borderId="5" xfId="2" applyFont="1" applyFill="1" applyBorder="1" applyAlignment="1">
      <alignment horizontal="center" vertical="center"/>
    </xf>
    <xf numFmtId="0" fontId="57" fillId="0" borderId="122" xfId="3" applyFont="1" applyBorder="1" applyAlignment="1">
      <alignment vertical="center" wrapText="1"/>
    </xf>
    <xf numFmtId="0" fontId="57" fillId="0" borderId="183" xfId="2" applyFont="1" applyBorder="1" applyAlignment="1">
      <alignment horizontal="center" vertical="center" wrapText="1"/>
    </xf>
    <xf numFmtId="0" fontId="57" fillId="0" borderId="23" xfId="2" applyFont="1" applyBorder="1" applyAlignment="1">
      <alignment horizontal="center" vertical="center" wrapText="1"/>
    </xf>
    <xf numFmtId="0" fontId="57" fillId="8" borderId="26" xfId="2" applyFont="1" applyFill="1" applyBorder="1" applyAlignment="1">
      <alignment horizontal="center" vertical="center"/>
    </xf>
    <xf numFmtId="0" fontId="63" fillId="0" borderId="129" xfId="2" applyFont="1" applyBorder="1" applyAlignment="1">
      <alignment horizontal="center" vertical="center" wrapText="1"/>
    </xf>
    <xf numFmtId="0" fontId="63" fillId="0" borderId="128" xfId="2" applyFont="1" applyBorder="1" applyAlignment="1">
      <alignment horizontal="center" vertical="center" wrapText="1"/>
    </xf>
    <xf numFmtId="0" fontId="57" fillId="0" borderId="9" xfId="2" applyFont="1" applyBorder="1" applyAlignment="1">
      <alignment horizontal="center" vertical="center" wrapText="1"/>
    </xf>
    <xf numFmtId="0" fontId="57" fillId="0" borderId="135" xfId="2" applyFont="1" applyBorder="1" applyAlignment="1">
      <alignment horizontal="center" vertical="center"/>
    </xf>
    <xf numFmtId="0" fontId="61" fillId="0" borderId="138" xfId="2" applyFont="1" applyBorder="1" applyAlignment="1">
      <alignment vertical="center"/>
    </xf>
    <xf numFmtId="0" fontId="29" fillId="8" borderId="112" xfId="2" applyFont="1" applyFill="1" applyBorder="1" applyAlignment="1">
      <alignment vertical="center"/>
    </xf>
    <xf numFmtId="0" fontId="29" fillId="8" borderId="137" xfId="2" applyFont="1" applyFill="1" applyBorder="1" applyAlignment="1">
      <alignment vertical="center"/>
    </xf>
    <xf numFmtId="0" fontId="57" fillId="8" borderId="108" xfId="2" applyFont="1" applyFill="1" applyBorder="1" applyAlignment="1">
      <alignment horizontal="center" vertical="center"/>
    </xf>
    <xf numFmtId="0" fontId="57" fillId="8" borderId="136" xfId="2" applyFont="1" applyFill="1" applyBorder="1" applyAlignment="1">
      <alignment horizontal="center" vertical="center"/>
    </xf>
    <xf numFmtId="0" fontId="29" fillId="0" borderId="119" xfId="2" applyFont="1" applyBorder="1" applyAlignment="1">
      <alignment vertical="center"/>
    </xf>
    <xf numFmtId="0" fontId="29" fillId="8" borderId="129" xfId="2" applyFont="1" applyFill="1" applyBorder="1" applyAlignment="1">
      <alignment vertical="center"/>
    </xf>
    <xf numFmtId="0" fontId="29" fillId="8" borderId="128" xfId="2" applyFont="1" applyFill="1" applyBorder="1" applyAlignment="1">
      <alignment vertical="center"/>
    </xf>
    <xf numFmtId="0" fontId="57" fillId="9" borderId="116" xfId="2" applyFont="1" applyFill="1" applyBorder="1" applyAlignment="1">
      <alignment horizontal="center" vertical="center"/>
    </xf>
    <xf numFmtId="0" fontId="57" fillId="8" borderId="115" xfId="2" applyFont="1" applyFill="1" applyBorder="1" applyAlignment="1">
      <alignment horizontal="center" vertical="center"/>
    </xf>
    <xf numFmtId="0" fontId="29" fillId="8" borderId="125" xfId="2" applyFont="1" applyFill="1" applyBorder="1" applyAlignment="1">
      <alignment vertical="center"/>
    </xf>
    <xf numFmtId="0" fontId="29" fillId="8" borderId="22" xfId="2" applyFont="1" applyFill="1" applyBorder="1" applyAlignment="1">
      <alignment vertical="center"/>
    </xf>
    <xf numFmtId="0" fontId="57" fillId="9" borderId="123" xfId="2" applyFont="1" applyFill="1" applyBorder="1" applyAlignment="1">
      <alignment horizontal="center" vertical="center"/>
    </xf>
    <xf numFmtId="0" fontId="57" fillId="8" borderId="23" xfId="2" applyFont="1" applyFill="1" applyBorder="1" applyAlignment="1">
      <alignment horizontal="center" vertical="center"/>
    </xf>
    <xf numFmtId="0" fontId="29" fillId="0" borderId="122" xfId="2" applyFont="1" applyBorder="1" applyAlignment="1">
      <alignment vertical="center"/>
    </xf>
    <xf numFmtId="0" fontId="57" fillId="8" borderId="135" xfId="2" applyFont="1" applyFill="1" applyBorder="1" applyAlignment="1">
      <alignment horizontal="center" vertical="center"/>
    </xf>
    <xf numFmtId="0" fontId="57" fillId="0" borderId="134" xfId="2" applyFont="1" applyBorder="1" applyAlignment="1">
      <alignment horizontal="center" vertical="center"/>
    </xf>
    <xf numFmtId="0" fontId="57" fillId="8" borderId="134" xfId="2" applyFont="1" applyFill="1" applyBorder="1" applyAlignment="1">
      <alignment horizontal="center" vertical="center"/>
    </xf>
    <xf numFmtId="0" fontId="57" fillId="0" borderId="133" xfId="2" applyFont="1" applyBorder="1" applyAlignment="1">
      <alignment horizontal="center" vertical="center"/>
    </xf>
    <xf numFmtId="0" fontId="57" fillId="8" borderId="132" xfId="2" applyFont="1" applyFill="1" applyBorder="1" applyAlignment="1">
      <alignment horizontal="center" vertical="center"/>
    </xf>
    <xf numFmtId="0" fontId="66" fillId="0" borderId="127" xfId="2" applyFont="1" applyBorder="1" applyAlignment="1">
      <alignment vertical="center"/>
    </xf>
    <xf numFmtId="0" fontId="57" fillId="8" borderId="22" xfId="2" applyFont="1" applyFill="1" applyBorder="1" applyAlignment="1">
      <alignment horizontal="center" vertical="center"/>
    </xf>
    <xf numFmtId="0" fontId="57" fillId="0" borderId="120" xfId="2" applyFont="1" applyBorder="1" applyAlignment="1">
      <alignment horizontal="center" vertical="center"/>
    </xf>
    <xf numFmtId="0" fontId="29" fillId="0" borderId="0" xfId="2" applyFont="1" applyAlignment="1">
      <alignment horizontal="center" vertical="top"/>
    </xf>
    <xf numFmtId="0" fontId="11" fillId="0" borderId="57" xfId="0" applyFont="1" applyBorder="1" applyAlignment="1">
      <alignment horizontal="center" vertical="center"/>
    </xf>
    <xf numFmtId="0" fontId="11" fillId="0" borderId="65" xfId="0" applyFont="1" applyBorder="1" applyAlignment="1">
      <alignment horizontal="center" vertical="center"/>
    </xf>
    <xf numFmtId="0" fontId="11" fillId="0" borderId="58" xfId="0" applyFont="1" applyBorder="1" applyAlignment="1">
      <alignment horizontal="center" vertical="center"/>
    </xf>
    <xf numFmtId="0" fontId="1" fillId="0" borderId="104" xfId="0" applyFont="1" applyBorder="1" applyAlignment="1">
      <alignment vertical="center" wrapText="1" shrinkToFit="1"/>
    </xf>
    <xf numFmtId="0" fontId="51" fillId="13" borderId="104" xfId="0" applyFont="1" applyFill="1" applyBorder="1" applyAlignment="1">
      <alignment vertical="center"/>
    </xf>
    <xf numFmtId="0" fontId="51" fillId="13" borderId="104" xfId="0" applyFont="1" applyFill="1" applyBorder="1" applyAlignment="1">
      <alignment horizontal="left" vertical="center"/>
    </xf>
    <xf numFmtId="0" fontId="51" fillId="13" borderId="0" xfId="0" applyFont="1" applyFill="1" applyAlignment="1">
      <alignment vertical="center"/>
    </xf>
    <xf numFmtId="0" fontId="3" fillId="0" borderId="0" xfId="0" applyFont="1" applyAlignment="1">
      <alignment vertical="center"/>
    </xf>
    <xf numFmtId="0" fontId="3" fillId="0" borderId="160" xfId="0" applyFont="1" applyBorder="1" applyAlignment="1">
      <alignment vertical="center"/>
    </xf>
    <xf numFmtId="0" fontId="3" fillId="0" borderId="21" xfId="0" applyFont="1" applyBorder="1" applyAlignment="1">
      <alignment vertical="center"/>
    </xf>
    <xf numFmtId="177" fontId="15" fillId="0" borderId="75" xfId="0" applyNumberFormat="1" applyFont="1" applyBorder="1" applyAlignment="1">
      <alignment horizontal="center" vertical="center"/>
    </xf>
    <xf numFmtId="0" fontId="8" fillId="0" borderId="0" xfId="0" applyFont="1" applyAlignment="1">
      <alignment horizontal="left" vertical="center" shrinkToFit="1"/>
    </xf>
    <xf numFmtId="0" fontId="15" fillId="0" borderId="0" xfId="0" applyFont="1" applyAlignment="1">
      <alignment horizontal="center" vertical="center"/>
    </xf>
    <xf numFmtId="0" fontId="17" fillId="0" borderId="0" xfId="0" applyFont="1" applyAlignment="1">
      <alignment horizontal="right" vertical="center" wrapText="1"/>
    </xf>
    <xf numFmtId="0" fontId="16" fillId="0" borderId="75" xfId="0" applyFont="1" applyBorder="1" applyAlignment="1">
      <alignment horizontal="right" vertical="center"/>
    </xf>
    <xf numFmtId="176" fontId="6" fillId="0" borderId="0" xfId="0" applyNumberFormat="1" applyFont="1" applyAlignment="1">
      <alignment horizontal="center" vertical="center" shrinkToFit="1"/>
    </xf>
    <xf numFmtId="0" fontId="14" fillId="0" borderId="0" xfId="0" applyFont="1" applyAlignment="1">
      <alignment horizontal="left" vertical="center" shrinkToFit="1"/>
    </xf>
    <xf numFmtId="0" fontId="12" fillId="0" borderId="0" xfId="0" applyFont="1" applyAlignment="1">
      <alignment horizontal="center" vertical="center" wrapText="1"/>
    </xf>
    <xf numFmtId="0" fontId="6" fillId="0" borderId="0" xfId="0" applyFont="1" applyAlignment="1">
      <alignment horizontal="right"/>
    </xf>
    <xf numFmtId="177" fontId="15" fillId="0" borderId="0" xfId="0" applyNumberFormat="1" applyFont="1" applyAlignment="1">
      <alignment horizontal="center" vertical="center"/>
    </xf>
    <xf numFmtId="0" fontId="17"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right" vertical="center"/>
    </xf>
    <xf numFmtId="0" fontId="31" fillId="0" borderId="0" xfId="0" applyFont="1" applyAlignment="1">
      <alignment horizontal="right"/>
    </xf>
    <xf numFmtId="0" fontId="8" fillId="0" borderId="0" xfId="0" applyFont="1" applyAlignment="1">
      <alignment horizontal="center" vertical="center"/>
    </xf>
    <xf numFmtId="49" fontId="8" fillId="0" borderId="0" xfId="0" applyNumberFormat="1" applyFont="1" applyAlignment="1">
      <alignment horizontal="center" vertical="center"/>
    </xf>
    <xf numFmtId="0" fontId="54" fillId="0" borderId="0" xfId="0" applyFont="1" applyAlignment="1">
      <alignment horizontal="center" vertical="center"/>
    </xf>
    <xf numFmtId="49" fontId="3" fillId="0" borderId="0" xfId="0" applyNumberFormat="1" applyFont="1" applyAlignment="1">
      <alignment vertical="center"/>
    </xf>
    <xf numFmtId="0" fontId="6" fillId="0" borderId="0" xfId="0" applyFont="1" applyAlignment="1">
      <alignment horizontal="center" vertical="center"/>
    </xf>
    <xf numFmtId="0" fontId="38" fillId="0" borderId="42" xfId="0" applyFont="1" applyBorder="1" applyAlignment="1">
      <alignment vertical="center" shrinkToFit="1"/>
    </xf>
    <xf numFmtId="0" fontId="8" fillId="0" borderId="168" xfId="0" applyFont="1" applyBorder="1" applyAlignment="1">
      <alignment horizontal="left" vertical="center"/>
    </xf>
    <xf numFmtId="0" fontId="8" fillId="0" borderId="169" xfId="0" applyFont="1" applyBorder="1" applyAlignment="1">
      <alignment horizontal="left" vertical="center"/>
    </xf>
    <xf numFmtId="0" fontId="8" fillId="0" borderId="136" xfId="0" applyFont="1" applyBorder="1" applyAlignment="1">
      <alignment horizontal="left" vertical="center"/>
    </xf>
    <xf numFmtId="0" fontId="8" fillId="0" borderId="148" xfId="0" applyFont="1" applyBorder="1" applyAlignment="1">
      <alignment horizontal="left" vertical="center"/>
    </xf>
    <xf numFmtId="0" fontId="8" fillId="0" borderId="164" xfId="0" applyFont="1" applyBorder="1" applyAlignment="1">
      <alignment horizontal="left" vertical="center"/>
    </xf>
    <xf numFmtId="0" fontId="8" fillId="0" borderId="137" xfId="0" applyFont="1" applyBorder="1" applyAlignment="1">
      <alignment horizontal="left" vertical="center"/>
    </xf>
    <xf numFmtId="0" fontId="8" fillId="0" borderId="150" xfId="0" applyFont="1" applyBorder="1" applyAlignment="1">
      <alignment horizontal="left" vertical="center"/>
    </xf>
    <xf numFmtId="0" fontId="8" fillId="0" borderId="166" xfId="0" applyFont="1" applyBorder="1" applyAlignment="1">
      <alignment horizontal="left" vertical="center"/>
    </xf>
    <xf numFmtId="0" fontId="8" fillId="0" borderId="163" xfId="0" applyFont="1" applyBorder="1" applyAlignment="1">
      <alignment horizontal="left" vertical="center"/>
    </xf>
    <xf numFmtId="0" fontId="8" fillId="0" borderId="149" xfId="0" applyFont="1" applyBorder="1" applyAlignment="1">
      <alignment horizontal="left" vertical="center"/>
    </xf>
    <xf numFmtId="0" fontId="8" fillId="0" borderId="165" xfId="0" applyFont="1" applyBorder="1" applyAlignment="1">
      <alignment horizontal="left" vertical="center"/>
    </xf>
    <xf numFmtId="0" fontId="8" fillId="0" borderId="151" xfId="0" applyFont="1" applyBorder="1" applyAlignment="1">
      <alignment horizontal="left" vertical="center"/>
    </xf>
    <xf numFmtId="0" fontId="8" fillId="0" borderId="152" xfId="0" applyFont="1" applyBorder="1" applyAlignment="1">
      <alignment horizontal="left" vertical="center"/>
    </xf>
    <xf numFmtId="0" fontId="3" fillId="0" borderId="130" xfId="0" applyFont="1" applyBorder="1" applyAlignment="1">
      <alignment horizontal="left" vertical="center"/>
    </xf>
    <xf numFmtId="0" fontId="3" fillId="0" borderId="159" xfId="0" applyFont="1" applyBorder="1" applyAlignment="1">
      <alignment horizontal="left" vertical="center"/>
    </xf>
    <xf numFmtId="0" fontId="3" fillId="0" borderId="31" xfId="0" applyFont="1" applyBorder="1" applyAlignment="1">
      <alignment horizontal="left" vertical="center"/>
    </xf>
    <xf numFmtId="0" fontId="10" fillId="0" borderId="37" xfId="0" applyFont="1" applyBorder="1" applyAlignment="1">
      <alignment horizontal="center" vertical="center" wrapText="1"/>
    </xf>
    <xf numFmtId="0" fontId="3" fillId="0" borderId="39" xfId="0" applyFont="1" applyBorder="1" applyAlignment="1">
      <alignment vertical="center"/>
    </xf>
    <xf numFmtId="0" fontId="3" fillId="0" borderId="21" xfId="0" applyFont="1" applyBorder="1" applyAlignment="1">
      <alignment vertical="center"/>
    </xf>
    <xf numFmtId="0" fontId="3" fillId="0" borderId="31" xfId="0" applyFont="1" applyBorder="1" applyAlignment="1">
      <alignment vertical="center"/>
    </xf>
    <xf numFmtId="0" fontId="8" fillId="0" borderId="104" xfId="0" applyFont="1" applyBorder="1" applyAlignment="1">
      <alignment horizontal="left" vertical="center"/>
    </xf>
    <xf numFmtId="0" fontId="8" fillId="0" borderId="162" xfId="0" applyFont="1" applyBorder="1" applyAlignment="1">
      <alignment horizontal="left" vertical="center"/>
    </xf>
    <xf numFmtId="0" fontId="7" fillId="0" borderId="37" xfId="0" applyFont="1" applyBorder="1" applyAlignment="1">
      <alignment horizontal="center" vertical="center" wrapText="1"/>
    </xf>
    <xf numFmtId="0" fontId="3" fillId="0" borderId="38" xfId="0" applyFont="1" applyBorder="1" applyAlignment="1">
      <alignment vertical="center"/>
    </xf>
    <xf numFmtId="0" fontId="3" fillId="0" borderId="41" xfId="0" applyFont="1" applyBorder="1" applyAlignment="1">
      <alignment vertical="center"/>
    </xf>
    <xf numFmtId="0" fontId="0" fillId="0" borderId="0" xfId="0" applyAlignment="1">
      <alignment vertical="center"/>
    </xf>
    <xf numFmtId="0" fontId="3" fillId="0" borderId="42" xfId="0" applyFont="1" applyBorder="1" applyAlignment="1">
      <alignment vertical="center"/>
    </xf>
    <xf numFmtId="0" fontId="8" fillId="0" borderId="152" xfId="0" applyFont="1" applyBorder="1" applyAlignment="1">
      <alignment horizontal="left" vertical="center" wrapText="1"/>
    </xf>
    <xf numFmtId="0" fontId="3" fillId="0" borderId="153" xfId="0" applyFont="1" applyBorder="1" applyAlignment="1">
      <alignment vertical="center"/>
    </xf>
    <xf numFmtId="0" fontId="3" fillId="0" borderId="154" xfId="0" applyFont="1" applyBorder="1" applyAlignment="1">
      <alignment vertical="center"/>
    </xf>
    <xf numFmtId="0" fontId="3" fillId="0" borderId="159" xfId="0" applyFont="1" applyBorder="1" applyAlignment="1">
      <alignment vertical="center"/>
    </xf>
    <xf numFmtId="0" fontId="3" fillId="0" borderId="0" xfId="0" applyFont="1" applyAlignment="1">
      <alignment vertical="center"/>
    </xf>
    <xf numFmtId="0" fontId="3" fillId="0" borderId="160" xfId="0" applyFont="1" applyBorder="1" applyAlignment="1">
      <alignment vertical="center"/>
    </xf>
    <xf numFmtId="0" fontId="11" fillId="0" borderId="53" xfId="0" applyFont="1" applyBorder="1" applyAlignment="1">
      <alignment horizontal="center" vertical="center" wrapText="1"/>
    </xf>
    <xf numFmtId="0" fontId="3" fillId="0" borderId="55" xfId="0" applyFont="1" applyBorder="1" applyAlignment="1">
      <alignment vertical="center"/>
    </xf>
    <xf numFmtId="0" fontId="8" fillId="0" borderId="54" xfId="0" applyFont="1" applyBorder="1" applyAlignment="1">
      <alignment horizontal="left" vertical="center" wrapText="1"/>
    </xf>
    <xf numFmtId="0" fontId="8" fillId="0" borderId="38" xfId="0" applyFont="1" applyBorder="1" applyAlignment="1">
      <alignment horizontal="left" vertical="center" wrapText="1"/>
    </xf>
    <xf numFmtId="0" fontId="3" fillId="0" borderId="56" xfId="0" applyFont="1" applyBorder="1" applyAlignment="1">
      <alignment vertical="center"/>
    </xf>
    <xf numFmtId="0" fontId="3" fillId="0" borderId="29" xfId="0" applyFont="1" applyBorder="1" applyAlignment="1">
      <alignment vertical="center"/>
    </xf>
    <xf numFmtId="0" fontId="10" fillId="0" borderId="40" xfId="0" applyFont="1" applyBorder="1" applyAlignment="1">
      <alignment horizontal="center" vertical="center" wrapText="1"/>
    </xf>
    <xf numFmtId="0" fontId="3" fillId="0" borderId="1" xfId="0" applyFont="1" applyBorder="1" applyAlignment="1">
      <alignment vertical="center"/>
    </xf>
    <xf numFmtId="0" fontId="3" fillId="0" borderId="28" xfId="0" applyFont="1" applyBorder="1" applyAlignment="1">
      <alignment vertical="center"/>
    </xf>
    <xf numFmtId="0" fontId="3" fillId="0" borderId="30" xfId="0" applyFont="1" applyBorder="1" applyAlignment="1">
      <alignment vertical="center"/>
    </xf>
    <xf numFmtId="0" fontId="11" fillId="0" borderId="53" xfId="0" applyFont="1" applyBorder="1" applyAlignment="1">
      <alignment horizontal="center" vertical="center" shrinkToFit="1"/>
    </xf>
    <xf numFmtId="0" fontId="3" fillId="0" borderId="57" xfId="0" applyFont="1" applyBorder="1" applyAlignment="1">
      <alignment vertical="center"/>
    </xf>
    <xf numFmtId="0" fontId="8" fillId="0" borderId="38" xfId="0" applyFont="1" applyBorder="1" applyAlignment="1">
      <alignment horizontal="left" vertical="center" shrinkToFit="1"/>
    </xf>
    <xf numFmtId="0" fontId="3" fillId="0" borderId="44" xfId="0" applyFont="1" applyBorder="1" applyAlignment="1">
      <alignment vertical="center"/>
    </xf>
    <xf numFmtId="0" fontId="12" fillId="0" borderId="21" xfId="0" applyFont="1" applyBorder="1" applyAlignment="1">
      <alignment horizontal="center" vertical="center" wrapText="1"/>
    </xf>
    <xf numFmtId="0" fontId="8" fillId="0" borderId="184" xfId="0" applyFont="1" applyBorder="1" applyAlignment="1">
      <alignment horizontal="left" vertical="center"/>
    </xf>
    <xf numFmtId="0" fontId="8" fillId="0" borderId="1" xfId="0" applyFont="1" applyBorder="1" applyAlignment="1">
      <alignment horizontal="left" vertical="center" shrinkToFit="1"/>
    </xf>
    <xf numFmtId="0" fontId="8" fillId="0" borderId="161" xfId="0" applyFont="1" applyBorder="1" applyAlignment="1">
      <alignment horizontal="left" vertical="center"/>
    </xf>
    <xf numFmtId="0" fontId="11" fillId="0" borderId="61" xfId="0" applyFont="1" applyBorder="1" applyAlignment="1">
      <alignment horizontal="center" vertical="center" shrinkToFit="1"/>
    </xf>
    <xf numFmtId="0" fontId="52" fillId="0" borderId="62" xfId="0" applyFont="1" applyBorder="1" applyAlignment="1">
      <alignment vertical="center"/>
    </xf>
    <xf numFmtId="0" fontId="8" fillId="0" borderId="54" xfId="0" applyFont="1" applyBorder="1" applyAlignment="1">
      <alignment horizontal="left" vertical="center" shrinkToFit="1"/>
    </xf>
    <xf numFmtId="0" fontId="52" fillId="0" borderId="57" xfId="0" applyFont="1" applyBorder="1" applyAlignment="1">
      <alignment vertical="center"/>
    </xf>
    <xf numFmtId="0" fontId="11" fillId="0" borderId="58" xfId="0" applyFont="1" applyBorder="1" applyAlignment="1">
      <alignment horizontal="center" vertical="center" shrinkToFit="1"/>
    </xf>
    <xf numFmtId="0" fontId="52" fillId="0" borderId="63" xfId="0" applyFont="1" applyBorder="1" applyAlignment="1">
      <alignment vertical="center"/>
    </xf>
    <xf numFmtId="0" fontId="8" fillId="0" borderId="59" xfId="0" applyFont="1" applyBorder="1" applyAlignment="1">
      <alignment horizontal="left" vertical="center" shrinkToFit="1"/>
    </xf>
    <xf numFmtId="0" fontId="8" fillId="0" borderId="24" xfId="0" applyFont="1" applyBorder="1" applyAlignment="1">
      <alignment horizontal="left" vertical="center" shrinkToFit="1"/>
    </xf>
    <xf numFmtId="0" fontId="3" fillId="0" borderId="24" xfId="0" applyFont="1" applyBorder="1" applyAlignment="1">
      <alignment vertical="center"/>
    </xf>
    <xf numFmtId="0" fontId="3" fillId="0" borderId="47" xfId="0" applyFont="1" applyBorder="1" applyAlignment="1">
      <alignment vertical="center"/>
    </xf>
    <xf numFmtId="0" fontId="3" fillId="0" borderId="27" xfId="0" applyFont="1" applyBorder="1" applyAlignment="1">
      <alignment vertical="center"/>
    </xf>
    <xf numFmtId="0" fontId="3" fillId="0" borderId="60" xfId="0" applyFont="1" applyBorder="1" applyAlignment="1">
      <alignment vertical="center"/>
    </xf>
    <xf numFmtId="0" fontId="10" fillId="0" borderId="26" xfId="0" applyFont="1" applyBorder="1" applyAlignment="1">
      <alignment horizontal="center" vertical="center" wrapText="1"/>
    </xf>
    <xf numFmtId="0" fontId="3" fillId="0" borderId="52" xfId="0" applyFont="1" applyBorder="1" applyAlignment="1">
      <alignment vertical="center"/>
    </xf>
    <xf numFmtId="0" fontId="3" fillId="0" borderId="49" xfId="0" applyFont="1" applyBorder="1" applyAlignment="1">
      <alignment vertical="center"/>
    </xf>
    <xf numFmtId="0" fontId="3" fillId="0" borderId="51" xfId="0" applyFont="1" applyBorder="1" applyAlignment="1">
      <alignment vertical="center"/>
    </xf>
    <xf numFmtId="0" fontId="8" fillId="0" borderId="64" xfId="0" applyFont="1" applyBorder="1" applyAlignment="1">
      <alignment horizontal="left" vertical="center" wrapText="1"/>
    </xf>
    <xf numFmtId="0" fontId="8" fillId="0" borderId="11" xfId="0" applyFont="1" applyBorder="1" applyAlignment="1">
      <alignment horizontal="left" vertical="center" wrapText="1"/>
    </xf>
    <xf numFmtId="0" fontId="3" fillId="0" borderId="11" xfId="0" applyFont="1" applyBorder="1" applyAlignment="1">
      <alignment vertical="center"/>
    </xf>
    <xf numFmtId="0" fontId="3" fillId="0" borderId="12" xfId="0" applyFont="1" applyBorder="1" applyAlignment="1">
      <alignment vertical="center"/>
    </xf>
    <xf numFmtId="0" fontId="8" fillId="0" borderId="66" xfId="0" applyFont="1" applyBorder="1" applyAlignment="1">
      <alignment horizontal="left" vertical="center" wrapText="1"/>
    </xf>
    <xf numFmtId="0" fontId="8" fillId="0" borderId="6" xfId="0" applyFont="1" applyBorder="1" applyAlignment="1">
      <alignment horizontal="left" vertical="center" wrapText="1"/>
    </xf>
    <xf numFmtId="0" fontId="3" fillId="0" borderId="6" xfId="0" applyFont="1" applyBorder="1" applyAlignment="1">
      <alignment vertical="center"/>
    </xf>
    <xf numFmtId="0" fontId="3" fillId="0" borderId="7" xfId="0" applyFont="1" applyBorder="1" applyAlignment="1">
      <alignment vertical="center"/>
    </xf>
    <xf numFmtId="0" fontId="6" fillId="0" borderId="5" xfId="0" applyFont="1" applyBorder="1" applyAlignment="1">
      <alignment horizontal="center" vertical="center"/>
    </xf>
    <xf numFmtId="0" fontId="3" fillId="0" borderId="8" xfId="0" applyFont="1" applyBorder="1" applyAlignment="1">
      <alignment vertical="center"/>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70" xfId="0" applyFont="1" applyBorder="1" applyAlignment="1">
      <alignment horizontal="center" vertical="center"/>
    </xf>
    <xf numFmtId="0" fontId="3" fillId="0" borderId="190" xfId="0" applyFont="1" applyBorder="1" applyAlignment="1">
      <alignment vertical="center"/>
    </xf>
    <xf numFmtId="0" fontId="37" fillId="0" borderId="127" xfId="0" applyFont="1" applyBorder="1" applyAlignment="1">
      <alignment horizontal="center" vertical="center"/>
    </xf>
    <xf numFmtId="0" fontId="37" fillId="0" borderId="171" xfId="0" applyFont="1" applyBorder="1" applyAlignment="1">
      <alignment horizontal="center" vertical="center"/>
    </xf>
    <xf numFmtId="0" fontId="37" fillId="0" borderId="190" xfId="0" applyFont="1" applyBorder="1" applyAlignment="1">
      <alignment horizontal="center" vertical="center"/>
    </xf>
    <xf numFmtId="0" fontId="6" fillId="0" borderId="127" xfId="0" applyFont="1" applyBorder="1" applyAlignment="1">
      <alignment horizontal="center" vertical="center"/>
    </xf>
    <xf numFmtId="0" fontId="6" fillId="0" borderId="171" xfId="0" applyFont="1" applyBorder="1" applyAlignment="1">
      <alignment horizontal="center" vertical="center"/>
    </xf>
    <xf numFmtId="0" fontId="3" fillId="0" borderId="195" xfId="0" applyFont="1" applyBorder="1" applyAlignment="1">
      <alignment vertical="center"/>
    </xf>
    <xf numFmtId="0" fontId="6" fillId="0" borderId="191" xfId="0" applyFont="1" applyBorder="1" applyAlignment="1">
      <alignment horizontal="center" vertical="center"/>
    </xf>
    <xf numFmtId="0" fontId="37" fillId="0" borderId="5"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8" xfId="0" applyFont="1" applyBorder="1" applyAlignment="1">
      <alignment horizontal="center" vertical="center" shrinkToFit="1"/>
    </xf>
    <xf numFmtId="0" fontId="8" fillId="0" borderId="167" xfId="0" applyFont="1" applyBorder="1" applyAlignment="1">
      <alignment horizontal="left" vertical="center"/>
    </xf>
    <xf numFmtId="0" fontId="8" fillId="0" borderId="159" xfId="0" applyFont="1" applyBorder="1" applyAlignment="1">
      <alignment horizontal="left" vertical="center" wrapText="1"/>
    </xf>
    <xf numFmtId="0" fontId="8" fillId="0" borderId="0" xfId="0" applyFont="1" applyAlignment="1">
      <alignment horizontal="left" vertical="center" wrapText="1"/>
    </xf>
    <xf numFmtId="0" fontId="8" fillId="0" borderId="160" xfId="0" applyFont="1" applyBorder="1" applyAlignment="1">
      <alignment horizontal="left" vertical="center" wrapText="1"/>
    </xf>
    <xf numFmtId="0" fontId="8" fillId="0" borderId="155" xfId="0" applyFont="1" applyBorder="1" applyAlignment="1">
      <alignment horizontal="left" vertical="center" wrapText="1"/>
    </xf>
    <xf numFmtId="0" fontId="8" fillId="0" borderId="29" xfId="0" applyFont="1" applyBorder="1" applyAlignment="1">
      <alignment horizontal="left" vertical="center" wrapText="1"/>
    </xf>
    <xf numFmtId="0" fontId="8" fillId="0" borderId="156" xfId="0" applyFont="1" applyBorder="1" applyAlignment="1">
      <alignment horizontal="left" vertical="center" wrapText="1"/>
    </xf>
    <xf numFmtId="0" fontId="8" fillId="0" borderId="159" xfId="0" applyFont="1" applyBorder="1" applyAlignment="1">
      <alignment horizontal="left" vertical="top" wrapText="1"/>
    </xf>
    <xf numFmtId="0" fontId="3" fillId="0" borderId="155" xfId="0" applyFont="1" applyBorder="1" applyAlignment="1">
      <alignment vertical="center"/>
    </xf>
    <xf numFmtId="0" fontId="3" fillId="0" borderId="156" xfId="0" applyFont="1" applyBorder="1" applyAlignment="1">
      <alignment vertical="center"/>
    </xf>
    <xf numFmtId="0" fontId="6" fillId="0" borderId="21" xfId="0" applyFont="1" applyBorder="1" applyAlignment="1">
      <alignment horizontal="center" vertical="center"/>
    </xf>
    <xf numFmtId="0" fontId="6" fillId="0" borderId="31"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14" fillId="0" borderId="1" xfId="0" applyFont="1" applyBorder="1" applyAlignment="1">
      <alignment horizontal="left" vertical="center" shrinkToFit="1"/>
    </xf>
    <xf numFmtId="0" fontId="14" fillId="0" borderId="0" xfId="0" applyFont="1" applyAlignment="1">
      <alignment horizontal="left" vertical="center" shrinkToFit="1"/>
    </xf>
    <xf numFmtId="0" fontId="14" fillId="0" borderId="42" xfId="0" applyFont="1" applyBorder="1" applyAlignment="1">
      <alignment horizontal="left" vertical="center" shrinkToFit="1"/>
    </xf>
    <xf numFmtId="0" fontId="8" fillId="0" borderId="49" xfId="0" applyFont="1" applyBorder="1" applyAlignment="1">
      <alignment horizontal="left" vertical="center" shrinkToFit="1"/>
    </xf>
    <xf numFmtId="0" fontId="6" fillId="0" borderId="49" xfId="0" applyFont="1" applyBorder="1" applyAlignment="1">
      <alignment horizontal="center" vertical="center"/>
    </xf>
    <xf numFmtId="0" fontId="6" fillId="0" borderId="28" xfId="0" applyFont="1" applyBorder="1" applyAlignment="1">
      <alignment horizontal="right"/>
    </xf>
    <xf numFmtId="0" fontId="6" fillId="0" borderId="29" xfId="0" applyFont="1" applyBorder="1" applyAlignment="1">
      <alignment horizontal="right"/>
    </xf>
    <xf numFmtId="0" fontId="6" fillId="0" borderId="44" xfId="0" applyFont="1" applyBorder="1" applyAlignment="1">
      <alignment horizontal="right"/>
    </xf>
    <xf numFmtId="0" fontId="6" fillId="0" borderId="23" xfId="0" applyFont="1" applyBorder="1" applyAlignment="1">
      <alignment horizontal="center" vertical="center" wrapText="1"/>
    </xf>
    <xf numFmtId="0" fontId="3" fillId="0" borderId="68" xfId="0" applyFont="1" applyBorder="1" applyAlignment="1">
      <alignment vertical="center"/>
    </xf>
    <xf numFmtId="0" fontId="3" fillId="0" borderId="22" xfId="0" applyFont="1" applyBorder="1" applyAlignment="1">
      <alignment vertical="center"/>
    </xf>
    <xf numFmtId="0" fontId="15" fillId="0" borderId="26" xfId="0" applyFont="1" applyBorder="1" applyAlignment="1">
      <alignment vertical="center" shrinkToFit="1"/>
    </xf>
    <xf numFmtId="0" fontId="15" fillId="0" borderId="24" xfId="0" applyFont="1" applyBorder="1" applyAlignment="1">
      <alignment vertical="center" shrinkToFit="1"/>
    </xf>
    <xf numFmtId="0" fontId="15" fillId="0" borderId="27" xfId="0" applyFont="1" applyBorder="1" applyAlignment="1">
      <alignment vertical="center" shrinkToFit="1"/>
    </xf>
    <xf numFmtId="0" fontId="15" fillId="0" borderId="1" xfId="0" applyFont="1" applyBorder="1" applyAlignment="1">
      <alignment vertical="center" shrinkToFit="1"/>
    </xf>
    <xf numFmtId="0" fontId="15" fillId="0" borderId="0" xfId="0" applyFont="1" applyAlignment="1">
      <alignment vertical="center" shrinkToFit="1"/>
    </xf>
    <xf numFmtId="0" fontId="15" fillId="0" borderId="31" xfId="0" applyFont="1" applyBorder="1" applyAlignment="1">
      <alignment vertical="center" shrinkToFit="1"/>
    </xf>
    <xf numFmtId="0" fontId="15" fillId="0" borderId="28" xfId="0" applyFont="1" applyBorder="1" applyAlignment="1">
      <alignment vertical="center" shrinkToFit="1"/>
    </xf>
    <xf numFmtId="0" fontId="15" fillId="0" borderId="29" xfId="0" applyFont="1" applyBorder="1" applyAlignment="1">
      <alignment vertical="center" shrinkToFit="1"/>
    </xf>
    <xf numFmtId="0" fontId="15" fillId="0" borderId="30" xfId="0" applyFont="1" applyBorder="1" applyAlignment="1">
      <alignment vertical="center" shrinkToFit="1"/>
    </xf>
    <xf numFmtId="0" fontId="6" fillId="0" borderId="13" xfId="0" applyFont="1" applyBorder="1" applyAlignment="1">
      <alignment vertical="center" textRotation="255"/>
    </xf>
    <xf numFmtId="0" fontId="3" fillId="0" borderId="17" xfId="0" applyFont="1" applyBorder="1" applyAlignment="1">
      <alignment vertical="center"/>
    </xf>
    <xf numFmtId="0" fontId="3" fillId="0" borderId="18" xfId="0" applyFont="1" applyBorder="1" applyAlignment="1">
      <alignment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12"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76" xfId="0" applyFont="1" applyBorder="1" applyAlignment="1">
      <alignment horizontal="center" vertical="center" wrapText="1"/>
    </xf>
    <xf numFmtId="0" fontId="15" fillId="0" borderId="23" xfId="0" applyFont="1" applyBorder="1" applyAlignment="1">
      <alignment horizontal="center" vertical="center"/>
    </xf>
    <xf numFmtId="0" fontId="15" fillId="0" borderId="68"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15" fillId="0" borderId="158"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6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xf numFmtId="0" fontId="6" fillId="0" borderId="26" xfId="0" applyFont="1" applyBorder="1" applyAlignment="1">
      <alignment horizontal="center" vertical="center"/>
    </xf>
    <xf numFmtId="0" fontId="3" fillId="0" borderId="69" xfId="0" applyFont="1" applyBorder="1" applyAlignment="1">
      <alignment vertical="center"/>
    </xf>
    <xf numFmtId="0" fontId="6" fillId="0" borderId="37" xfId="0" applyFont="1" applyBorder="1" applyAlignment="1">
      <alignment vertical="center" textRotation="255"/>
    </xf>
    <xf numFmtId="0" fontId="3" fillId="0" borderId="48" xfId="0" applyFont="1" applyBorder="1" applyAlignment="1">
      <alignment vertical="center"/>
    </xf>
    <xf numFmtId="0" fontId="15" fillId="0" borderId="26" xfId="0" applyFont="1" applyBorder="1" applyAlignment="1">
      <alignment horizontal="left" vertical="center" shrinkToFit="1"/>
    </xf>
    <xf numFmtId="0" fontId="15" fillId="0" borderId="24" xfId="0" applyFont="1" applyBorder="1" applyAlignment="1">
      <alignment horizontal="left" vertical="center" shrinkToFit="1"/>
    </xf>
    <xf numFmtId="0" fontId="15" fillId="0" borderId="27" xfId="0" applyFont="1" applyBorder="1" applyAlignment="1">
      <alignment horizontal="left" vertical="center" shrinkToFit="1"/>
    </xf>
    <xf numFmtId="0" fontId="15" fillId="0" borderId="1" xfId="0" applyFont="1" applyBorder="1" applyAlignment="1">
      <alignment horizontal="left" vertical="center" shrinkToFit="1"/>
    </xf>
    <xf numFmtId="0" fontId="15" fillId="0" borderId="0" xfId="0" applyFont="1" applyAlignment="1">
      <alignment horizontal="left" vertical="center" shrinkToFit="1"/>
    </xf>
    <xf numFmtId="0" fontId="15" fillId="0" borderId="31" xfId="0" applyFont="1" applyBorder="1" applyAlignment="1">
      <alignment horizontal="left" vertical="center" shrinkToFit="1"/>
    </xf>
    <xf numFmtId="0" fontId="15"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30" xfId="0" applyFont="1" applyBorder="1" applyAlignment="1">
      <alignment horizontal="left" vertical="center" shrinkToFit="1"/>
    </xf>
    <xf numFmtId="0" fontId="6" fillId="0" borderId="23" xfId="0" applyFont="1" applyBorder="1" applyAlignment="1">
      <alignment horizontal="center" vertical="center" shrinkToFit="1"/>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24" xfId="0" applyFont="1" applyBorder="1" applyAlignment="1">
      <alignment horizontal="right" vertical="center" wrapText="1"/>
    </xf>
    <xf numFmtId="0" fontId="17" fillId="0" borderId="0" xfId="0" applyFont="1" applyAlignment="1">
      <alignment horizontal="right" vertical="center" wrapText="1"/>
    </xf>
    <xf numFmtId="0" fontId="17" fillId="0" borderId="29" xfId="0" applyFont="1" applyBorder="1" applyAlignment="1">
      <alignment horizontal="right" vertical="center" wrapText="1"/>
    </xf>
    <xf numFmtId="0" fontId="15" fillId="0" borderId="24"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xf numFmtId="0" fontId="17" fillId="0" borderId="47" xfId="0" applyFont="1" applyBorder="1" applyAlignment="1">
      <alignment horizontal="right" vertical="center" wrapText="1"/>
    </xf>
    <xf numFmtId="0" fontId="17" fillId="0" borderId="42" xfId="0" applyFont="1" applyBorder="1" applyAlignment="1">
      <alignment horizontal="right" vertical="center" wrapText="1"/>
    </xf>
    <xf numFmtId="0" fontId="17" fillId="0" borderId="44" xfId="0" applyFont="1" applyBorder="1" applyAlignment="1">
      <alignment horizontal="right" vertical="center" wrapText="1"/>
    </xf>
    <xf numFmtId="0" fontId="34" fillId="0" borderId="73" xfId="0" applyFont="1" applyBorder="1" applyAlignment="1">
      <alignment horizontal="right" vertical="center"/>
    </xf>
    <xf numFmtId="0" fontId="35" fillId="0" borderId="49" xfId="0" applyFont="1" applyBorder="1" applyAlignment="1">
      <alignment horizontal="right" vertical="center"/>
    </xf>
    <xf numFmtId="0" fontId="36" fillId="0" borderId="73" xfId="0" applyFont="1" applyBorder="1" applyAlignment="1">
      <alignment horizontal="center" vertical="center"/>
    </xf>
    <xf numFmtId="0" fontId="36" fillId="0" borderId="49" xfId="0" applyFont="1" applyBorder="1" applyAlignment="1">
      <alignment horizontal="center" vertical="center"/>
    </xf>
    <xf numFmtId="0" fontId="34" fillId="0" borderId="106" xfId="0" applyFont="1" applyBorder="1" applyAlignment="1">
      <alignment horizontal="right" vertical="center"/>
    </xf>
    <xf numFmtId="0" fontId="35" fillId="0" borderId="51" xfId="0" applyFont="1" applyBorder="1" applyAlignment="1">
      <alignment horizontal="right" vertical="center"/>
    </xf>
    <xf numFmtId="0" fontId="36" fillId="0" borderId="72" xfId="0" applyFont="1" applyBorder="1" applyAlignment="1">
      <alignment horizontal="center" vertical="center"/>
    </xf>
    <xf numFmtId="0" fontId="36" fillId="0" borderId="52" xfId="0" applyFont="1" applyBorder="1" applyAlignment="1">
      <alignment horizontal="center" vertical="center"/>
    </xf>
    <xf numFmtId="0" fontId="15" fillId="0" borderId="69" xfId="0" applyFont="1" applyBorder="1" applyAlignment="1">
      <alignment horizontal="left" vertical="center" shrinkToFit="1"/>
    </xf>
    <xf numFmtId="0" fontId="15" fillId="0" borderId="70" xfId="0" applyFont="1" applyBorder="1" applyAlignment="1">
      <alignment horizontal="left" vertical="center" shrinkToFit="1"/>
    </xf>
    <xf numFmtId="0" fontId="15" fillId="0" borderId="71" xfId="0" applyFont="1" applyBorder="1" applyAlignment="1">
      <alignment horizontal="left" vertical="center" shrinkToFit="1"/>
    </xf>
    <xf numFmtId="0" fontId="10" fillId="0" borderId="72"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74"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50"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92" xfId="0" applyFont="1" applyBorder="1" applyAlignment="1">
      <alignment horizontal="center" vertical="center" shrinkToFit="1"/>
    </xf>
    <xf numFmtId="0" fontId="6" fillId="0" borderId="193" xfId="0" applyFont="1" applyBorder="1" applyAlignment="1">
      <alignment horizontal="center" vertical="center" shrinkToFit="1"/>
    </xf>
    <xf numFmtId="176" fontId="6" fillId="0" borderId="192" xfId="0" applyNumberFormat="1" applyFont="1" applyBorder="1" applyAlignment="1">
      <alignment horizontal="center" vertical="center" shrinkToFit="1"/>
    </xf>
    <xf numFmtId="176" fontId="6" fillId="0" borderId="194" xfId="0" applyNumberFormat="1" applyFont="1" applyBorder="1" applyAlignment="1">
      <alignment horizontal="center" vertical="center" shrinkToFit="1"/>
    </xf>
    <xf numFmtId="176" fontId="6" fillId="0" borderId="196" xfId="0" applyNumberFormat="1" applyFont="1" applyBorder="1" applyAlignment="1">
      <alignment horizontal="center" vertical="center" shrinkToFit="1"/>
    </xf>
    <xf numFmtId="0" fontId="8" fillId="0" borderId="59" xfId="0" applyFont="1" applyBorder="1" applyAlignment="1">
      <alignment horizontal="left" vertical="center" wrapText="1"/>
    </xf>
    <xf numFmtId="0" fontId="8" fillId="0" borderId="24"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69" xfId="0" applyFont="1" applyBorder="1" applyAlignment="1">
      <alignment vertical="center" shrinkToFit="1"/>
    </xf>
    <xf numFmtId="0" fontId="15" fillId="0" borderId="70" xfId="0" applyFont="1" applyBorder="1" applyAlignment="1">
      <alignment vertical="center" shrinkToFit="1"/>
    </xf>
    <xf numFmtId="0" fontId="15" fillId="0" borderId="71" xfId="0" applyFont="1" applyBorder="1" applyAlignment="1">
      <alignment vertical="center" shrinkToFit="1"/>
    </xf>
    <xf numFmtId="0" fontId="6" fillId="0" borderId="69" xfId="0" applyFont="1" applyBorder="1" applyAlignment="1">
      <alignment horizontal="right"/>
    </xf>
    <xf numFmtId="0" fontId="6" fillId="0" borderId="70" xfId="0" applyFont="1" applyBorder="1" applyAlignment="1">
      <alignment horizontal="right"/>
    </xf>
    <xf numFmtId="0" fontId="6" fillId="0" borderId="105" xfId="0" applyFont="1" applyBorder="1" applyAlignment="1">
      <alignment horizontal="right"/>
    </xf>
    <xf numFmtId="0" fontId="6" fillId="0" borderId="157" xfId="0" applyFont="1" applyBorder="1" applyAlignment="1">
      <alignment horizontal="center" vertical="center"/>
    </xf>
    <xf numFmtId="0" fontId="6" fillId="0" borderId="27" xfId="0" applyFont="1" applyBorder="1" applyAlignment="1">
      <alignment horizontal="center" vertical="center"/>
    </xf>
    <xf numFmtId="0" fontId="6" fillId="0" borderId="159" xfId="0" applyFont="1" applyBorder="1" applyAlignment="1">
      <alignment horizontal="center" vertical="center"/>
    </xf>
    <xf numFmtId="0" fontId="38" fillId="0" borderId="26"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7"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0" xfId="0" applyFont="1" applyAlignment="1">
      <alignment horizontal="center" vertical="center" shrinkToFit="1"/>
    </xf>
    <xf numFmtId="0" fontId="38" fillId="0" borderId="31" xfId="0" applyFont="1" applyBorder="1" applyAlignment="1">
      <alignment horizontal="center" vertical="center" shrinkToFit="1"/>
    </xf>
    <xf numFmtId="0" fontId="53" fillId="0" borderId="167" xfId="0" applyFont="1" applyBorder="1" applyAlignment="1">
      <alignment horizontal="center" vertical="center"/>
    </xf>
    <xf numFmtId="0" fontId="53" fillId="0" borderId="168" xfId="0" applyFont="1" applyBorder="1" applyAlignment="1">
      <alignment horizontal="center" vertical="center"/>
    </xf>
    <xf numFmtId="0" fontId="36" fillId="0" borderId="168" xfId="0" applyFont="1" applyBorder="1" applyAlignment="1">
      <alignment horizontal="center" vertical="center" shrinkToFi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52" xfId="0" applyFont="1" applyBorder="1" applyAlignment="1">
      <alignment horizontal="center" vertical="center"/>
    </xf>
    <xf numFmtId="177" fontId="15" fillId="0" borderId="72" xfId="0" applyNumberFormat="1" applyFont="1" applyBorder="1" applyAlignment="1">
      <alignment horizontal="center" vertical="center"/>
    </xf>
    <xf numFmtId="177" fontId="15" fillId="0" borderId="73" xfId="0" applyNumberFormat="1" applyFont="1" applyBorder="1" applyAlignment="1">
      <alignment horizontal="center" vertical="center"/>
    </xf>
    <xf numFmtId="177" fontId="15" fillId="0" borderId="106" xfId="0" applyNumberFormat="1" applyFont="1" applyBorder="1" applyAlignment="1">
      <alignment horizontal="center" vertical="center"/>
    </xf>
    <xf numFmtId="0" fontId="8" fillId="0" borderId="185" xfId="0" applyFont="1" applyBorder="1" applyAlignment="1">
      <alignment horizontal="left" vertical="center" wrapText="1"/>
    </xf>
    <xf numFmtId="0" fontId="3" fillId="0" borderId="186" xfId="0" applyFont="1" applyBorder="1" applyAlignment="1">
      <alignment vertical="center"/>
    </xf>
    <xf numFmtId="0" fontId="6" fillId="0" borderId="52" xfId="0" applyFont="1" applyBorder="1" applyAlignment="1">
      <alignment horizontal="right"/>
    </xf>
    <xf numFmtId="0" fontId="6" fillId="0" borderId="49" xfId="0" applyFont="1" applyBorder="1" applyAlignment="1">
      <alignment horizontal="right"/>
    </xf>
    <xf numFmtId="0" fontId="6" fillId="0" borderId="51" xfId="0" applyFont="1" applyBorder="1" applyAlignment="1">
      <alignment horizontal="right"/>
    </xf>
    <xf numFmtId="0" fontId="8" fillId="0" borderId="157" xfId="0" applyFont="1" applyBorder="1" applyAlignment="1">
      <alignment horizontal="left" vertical="top" wrapText="1"/>
    </xf>
    <xf numFmtId="0" fontId="8" fillId="0" borderId="24" xfId="0" applyFont="1" applyBorder="1" applyAlignment="1">
      <alignment horizontal="left" vertical="top" wrapText="1"/>
    </xf>
    <xf numFmtId="0" fontId="8" fillId="0" borderId="158" xfId="0" applyFont="1" applyBorder="1" applyAlignment="1">
      <alignment horizontal="left" vertical="top" wrapText="1"/>
    </xf>
    <xf numFmtId="0" fontId="37" fillId="0" borderId="159" xfId="0" applyFont="1" applyBorder="1" applyAlignment="1">
      <alignment horizontal="left" vertical="top" wrapText="1"/>
    </xf>
    <xf numFmtId="0" fontId="37" fillId="0" borderId="0" xfId="0" applyFont="1" applyAlignment="1">
      <alignment horizontal="left" vertical="top" wrapText="1"/>
    </xf>
    <xf numFmtId="0" fontId="37" fillId="0" borderId="160" xfId="0" applyFont="1" applyBorder="1" applyAlignment="1">
      <alignment horizontal="left" vertical="top" wrapText="1"/>
    </xf>
    <xf numFmtId="0" fontId="37" fillId="0" borderId="187" xfId="0" applyFont="1" applyBorder="1" applyAlignment="1">
      <alignment horizontal="left" vertical="top" wrapText="1"/>
    </xf>
    <xf numFmtId="0" fontId="37" fillId="0" borderId="188" xfId="0" applyFont="1" applyBorder="1" applyAlignment="1">
      <alignment horizontal="left" vertical="top" wrapText="1"/>
    </xf>
    <xf numFmtId="0" fontId="37" fillId="0" borderId="189" xfId="0" applyFont="1" applyBorder="1" applyAlignment="1">
      <alignment horizontal="left" vertical="top" wrapText="1"/>
    </xf>
    <xf numFmtId="0" fontId="8" fillId="0" borderId="51" xfId="0" applyFont="1" applyBorder="1" applyAlignment="1">
      <alignment horizontal="left" vertical="center" shrinkToFit="1"/>
    </xf>
    <xf numFmtId="0" fontId="1" fillId="3" borderId="5" xfId="0" applyFont="1" applyFill="1" applyBorder="1" applyAlignment="1">
      <alignment horizontal="left" vertical="center" shrinkToFit="1"/>
    </xf>
    <xf numFmtId="49" fontId="1" fillId="3" borderId="5" xfId="0" applyNumberFormat="1" applyFont="1" applyFill="1" applyBorder="1" applyAlignment="1">
      <alignment horizontal="left" vertical="center" shrinkToFit="1"/>
    </xf>
    <xf numFmtId="49" fontId="1" fillId="3" borderId="2" xfId="0" applyNumberFormat="1" applyFont="1" applyFill="1" applyBorder="1" applyAlignment="1">
      <alignment horizontal="left" vertical="center" shrinkToFit="1"/>
    </xf>
    <xf numFmtId="0" fontId="3" fillId="0" borderId="3" xfId="0" applyFont="1" applyBorder="1" applyAlignment="1">
      <alignment vertical="center"/>
    </xf>
    <xf numFmtId="0" fontId="3" fillId="0" borderId="4" xfId="0" applyFont="1" applyBorder="1" applyAlignment="1">
      <alignment vertical="center"/>
    </xf>
    <xf numFmtId="0" fontId="1" fillId="0" borderId="108" xfId="0" applyFont="1" applyBorder="1" applyAlignment="1">
      <alignment horizontal="left" vertical="center" wrapText="1"/>
    </xf>
    <xf numFmtId="0" fontId="1" fillId="0" borderId="111" xfId="0" applyFont="1" applyBorder="1" applyAlignment="1">
      <alignment horizontal="left" vertical="center" wrapText="1"/>
    </xf>
    <xf numFmtId="0" fontId="1" fillId="0" borderId="112" xfId="0" applyFont="1" applyBorder="1" applyAlignment="1">
      <alignment horizontal="left" vertical="center" wrapText="1"/>
    </xf>
    <xf numFmtId="0" fontId="1" fillId="0" borderId="0" xfId="0" applyFont="1" applyAlignment="1">
      <alignment horizontal="right" vertical="center"/>
    </xf>
    <xf numFmtId="49" fontId="1" fillId="3" borderId="34" xfId="0" applyNumberFormat="1" applyFont="1" applyFill="1" applyBorder="1" applyAlignment="1">
      <alignment horizontal="left" vertical="center" shrinkToFit="1"/>
    </xf>
    <xf numFmtId="0" fontId="3" fillId="0" borderId="35" xfId="0" applyFont="1" applyBorder="1" applyAlignment="1">
      <alignment vertical="center"/>
    </xf>
    <xf numFmtId="0" fontId="3" fillId="0" borderId="36" xfId="0" applyFont="1" applyBorder="1" applyAlignment="1">
      <alignment vertical="center"/>
    </xf>
    <xf numFmtId="49" fontId="1" fillId="3" borderId="15" xfId="0" applyNumberFormat="1" applyFont="1" applyFill="1" applyBorder="1" applyAlignment="1">
      <alignment horizontal="left" vertical="center" shrinkToFit="1"/>
    </xf>
    <xf numFmtId="49" fontId="1" fillId="3" borderId="11" xfId="0" applyNumberFormat="1" applyFont="1" applyFill="1" applyBorder="1" applyAlignment="1">
      <alignment horizontal="left" vertical="center" shrinkToFit="1"/>
    </xf>
    <xf numFmtId="49" fontId="1" fillId="3" borderId="12" xfId="0" applyNumberFormat="1" applyFont="1" applyFill="1" applyBorder="1" applyAlignment="1">
      <alignment horizontal="left" vertical="center" shrinkToFit="1"/>
    </xf>
    <xf numFmtId="0" fontId="1" fillId="0" borderId="13" xfId="0" applyFont="1" applyBorder="1" applyAlignment="1">
      <alignment horizontal="right" vertical="center"/>
    </xf>
    <xf numFmtId="0" fontId="1" fillId="3" borderId="5" xfId="0" applyFont="1" applyFill="1" applyBorder="1" applyAlignment="1">
      <alignment horizontal="center" vertical="center" shrinkToFit="1"/>
    </xf>
    <xf numFmtId="49" fontId="1" fillId="3" borderId="5" xfId="0" applyNumberFormat="1" applyFont="1" applyFill="1" applyBorder="1" applyAlignment="1">
      <alignment horizontal="center" vertical="center" shrinkToFit="1"/>
    </xf>
    <xf numFmtId="0" fontId="1" fillId="3" borderId="104" xfId="0" applyFont="1" applyFill="1" applyBorder="1" applyAlignment="1">
      <alignment horizontal="left" vertical="top" wrapText="1"/>
    </xf>
    <xf numFmtId="0" fontId="1" fillId="6" borderId="104" xfId="0" applyFont="1" applyFill="1" applyBorder="1" applyAlignment="1">
      <alignment horizontal="left" vertical="top" wrapText="1"/>
    </xf>
    <xf numFmtId="0" fontId="1" fillId="0" borderId="104" xfId="0" applyFont="1" applyBorder="1" applyAlignment="1">
      <alignment horizontal="left" vertical="top" wrapText="1"/>
    </xf>
    <xf numFmtId="0" fontId="1" fillId="6" borderId="104" xfId="0" applyFont="1" applyFill="1" applyBorder="1" applyAlignment="1">
      <alignment horizontal="center" vertical="top" wrapText="1"/>
    </xf>
    <xf numFmtId="0" fontId="1" fillId="6" borderId="104" xfId="0" applyFont="1" applyFill="1" applyBorder="1" applyAlignment="1">
      <alignment horizontal="center" vertical="center" wrapText="1"/>
    </xf>
    <xf numFmtId="0" fontId="33" fillId="3" borderId="104" xfId="1" applyFill="1" applyBorder="1" applyAlignment="1">
      <alignment horizontal="left" vertical="top" wrapText="1"/>
    </xf>
    <xf numFmtId="0" fontId="1" fillId="0" borderId="107" xfId="0" applyFont="1" applyBorder="1" applyAlignment="1">
      <alignment horizontal="left" vertical="top" wrapText="1"/>
    </xf>
    <xf numFmtId="0" fontId="1" fillId="0" borderId="109" xfId="0" applyFont="1" applyBorder="1" applyAlignment="1">
      <alignment horizontal="left" vertical="top" wrapText="1"/>
    </xf>
    <xf numFmtId="0" fontId="1" fillId="0" borderId="110" xfId="0" applyFont="1" applyBorder="1" applyAlignment="1">
      <alignment horizontal="left" vertical="top" wrapText="1"/>
    </xf>
    <xf numFmtId="0" fontId="1" fillId="6" borderId="104" xfId="0" applyFont="1" applyFill="1" applyBorder="1" applyAlignment="1">
      <alignment horizontal="left" vertical="center" shrinkToFit="1"/>
    </xf>
    <xf numFmtId="0" fontId="1" fillId="6" borderId="162" xfId="0" applyFont="1" applyFill="1" applyBorder="1" applyAlignment="1">
      <alignment horizontal="left" vertical="center" shrinkToFit="1"/>
    </xf>
    <xf numFmtId="0" fontId="1" fillId="3" borderId="26" xfId="0" applyFont="1" applyFill="1" applyBorder="1" applyAlignment="1">
      <alignment horizontal="center" vertical="center" shrinkToFit="1"/>
    </xf>
    <xf numFmtId="0" fontId="1" fillId="5" borderId="26" xfId="0" applyFont="1" applyFill="1" applyBorder="1" applyAlignment="1">
      <alignment horizontal="center" vertical="center"/>
    </xf>
    <xf numFmtId="0" fontId="3" fillId="0" borderId="158" xfId="0" applyFont="1" applyBorder="1" applyAlignment="1">
      <alignment vertical="center"/>
    </xf>
    <xf numFmtId="0" fontId="1" fillId="6" borderId="168" xfId="0" applyFont="1" applyFill="1" applyBorder="1" applyAlignment="1">
      <alignment horizontal="left" vertical="center" shrinkToFit="1"/>
    </xf>
    <xf numFmtId="0" fontId="1" fillId="6" borderId="169" xfId="0" applyFont="1" applyFill="1" applyBorder="1" applyAlignment="1">
      <alignment horizontal="left" vertical="center" shrinkToFit="1"/>
    </xf>
    <xf numFmtId="49" fontId="1" fillId="3" borderId="104" xfId="0" applyNumberFormat="1" applyFont="1" applyFill="1" applyBorder="1" applyAlignment="1">
      <alignment horizontal="left" vertical="center" shrinkToFit="1"/>
    </xf>
    <xf numFmtId="0" fontId="3" fillId="0" borderId="104" xfId="0" applyFont="1" applyBorder="1" applyAlignment="1">
      <alignment vertical="center"/>
    </xf>
    <xf numFmtId="0" fontId="3" fillId="0" borderId="162" xfId="0" applyFont="1" applyBorder="1" applyAlignment="1">
      <alignment vertical="center"/>
    </xf>
    <xf numFmtId="0" fontId="1" fillId="5" borderId="5" xfId="0" applyFont="1" applyFill="1" applyBorder="1" applyAlignment="1">
      <alignment horizontal="center" vertical="center"/>
    </xf>
    <xf numFmtId="0" fontId="3" fillId="0" borderId="177" xfId="0" applyFont="1" applyBorder="1" applyAlignment="1">
      <alignment vertical="center"/>
    </xf>
    <xf numFmtId="0" fontId="1" fillId="0" borderId="123" xfId="0" applyFont="1" applyBorder="1" applyAlignment="1">
      <alignment horizontal="left" vertical="center" wrapText="1"/>
    </xf>
    <xf numFmtId="0" fontId="3" fillId="0" borderId="121" xfId="0" applyFont="1" applyBorder="1" applyAlignment="1">
      <alignment horizontal="left" vertical="center"/>
    </xf>
    <xf numFmtId="0" fontId="3" fillId="0" borderId="179" xfId="0" applyFont="1" applyBorder="1" applyAlignment="1">
      <alignment horizontal="left" vertical="center"/>
    </xf>
    <xf numFmtId="0" fontId="1" fillId="0" borderId="159" xfId="0" applyFont="1" applyBorder="1" applyAlignment="1">
      <alignment horizontal="left" vertical="center" wrapText="1"/>
    </xf>
    <xf numFmtId="0" fontId="1" fillId="3" borderId="181" xfId="0" applyFont="1" applyFill="1" applyBorder="1" applyAlignment="1">
      <alignment horizontal="left" vertical="center" shrinkToFit="1"/>
    </xf>
    <xf numFmtId="0" fontId="3" fillId="0" borderId="181" xfId="0" applyFont="1" applyBorder="1" applyAlignment="1">
      <alignment vertical="center"/>
    </xf>
    <xf numFmtId="0" fontId="3" fillId="0" borderId="182" xfId="0" applyFont="1" applyBorder="1" applyAlignment="1">
      <alignment vertical="center"/>
    </xf>
    <xf numFmtId="0" fontId="1" fillId="3" borderId="104" xfId="0" applyFont="1" applyFill="1" applyBorder="1" applyAlignment="1">
      <alignment horizontal="left" vertical="center" shrinkToFit="1"/>
    </xf>
    <xf numFmtId="0" fontId="1" fillId="3" borderId="15" xfId="0" applyFont="1" applyFill="1" applyBorder="1" applyAlignment="1">
      <alignment horizontal="left" vertical="center" shrinkToFit="1"/>
    </xf>
    <xf numFmtId="0" fontId="3" fillId="0" borderId="176" xfId="0" applyFont="1" applyBorder="1" applyAlignment="1">
      <alignment vertical="center"/>
    </xf>
    <xf numFmtId="0" fontId="1" fillId="0" borderId="123" xfId="0" applyFont="1" applyBorder="1" applyAlignment="1">
      <alignment horizontal="left" vertical="center"/>
    </xf>
    <xf numFmtId="0" fontId="3" fillId="0" borderId="125" xfId="0" applyFont="1" applyBorder="1" applyAlignment="1">
      <alignment horizontal="left" vertical="center"/>
    </xf>
    <xf numFmtId="0" fontId="1" fillId="0" borderId="1" xfId="0" applyFont="1" applyBorder="1" applyAlignment="1">
      <alignment vertical="center"/>
    </xf>
    <xf numFmtId="0" fontId="2" fillId="4" borderId="10" xfId="0" applyFont="1" applyFill="1" applyBorder="1" applyAlignment="1">
      <alignment horizontal="center" vertical="center"/>
    </xf>
    <xf numFmtId="0" fontId="2" fillId="4" borderId="26" xfId="0" applyFont="1" applyFill="1" applyBorder="1" applyAlignment="1">
      <alignment horizontal="center" vertical="center"/>
    </xf>
    <xf numFmtId="0" fontId="1" fillId="2" borderId="104" xfId="0" applyFont="1" applyFill="1" applyBorder="1" applyAlignment="1">
      <alignment horizontal="left" vertical="center"/>
    </xf>
    <xf numFmtId="0" fontId="1" fillId="2" borderId="107" xfId="0" applyFont="1" applyFill="1" applyBorder="1" applyAlignment="1">
      <alignment horizontal="left" vertical="center"/>
    </xf>
    <xf numFmtId="0" fontId="1" fillId="2" borderId="109" xfId="0" applyFont="1" applyFill="1" applyBorder="1" applyAlignment="1">
      <alignment horizontal="left" vertical="center"/>
    </xf>
    <xf numFmtId="0" fontId="1" fillId="2" borderId="110" xfId="0" applyFont="1" applyFill="1" applyBorder="1" applyAlignment="1">
      <alignment horizontal="left" vertical="center"/>
    </xf>
    <xf numFmtId="0" fontId="1" fillId="0" borderId="175" xfId="0" applyFont="1" applyBorder="1" applyAlignment="1">
      <alignment horizontal="left" vertical="center"/>
    </xf>
    <xf numFmtId="0" fontId="1" fillId="5" borderId="15" xfId="0" applyFont="1" applyFill="1" applyBorder="1" applyAlignment="1">
      <alignment horizontal="center" vertical="center"/>
    </xf>
    <xf numFmtId="0" fontId="1" fillId="2" borderId="15" xfId="0" applyFont="1" applyFill="1" applyBorder="1" applyAlignment="1">
      <alignment horizontal="left" vertical="center"/>
    </xf>
    <xf numFmtId="0" fontId="3" fillId="0" borderId="16" xfId="0" applyFont="1" applyBorder="1" applyAlignment="1">
      <alignment vertical="center"/>
    </xf>
    <xf numFmtId="0" fontId="3" fillId="7" borderId="104" xfId="0" applyFont="1" applyFill="1" applyBorder="1" applyAlignment="1">
      <alignment vertical="center"/>
    </xf>
    <xf numFmtId="0" fontId="3" fillId="7" borderId="162" xfId="0" applyFont="1" applyFill="1" applyBorder="1" applyAlignment="1">
      <alignment vertical="center"/>
    </xf>
    <xf numFmtId="0" fontId="1" fillId="3" borderId="107" xfId="0" applyFont="1" applyFill="1" applyBorder="1" applyAlignment="1">
      <alignment horizontal="left" vertical="center" shrinkToFit="1"/>
    </xf>
    <xf numFmtId="0" fontId="1" fillId="3" borderId="109" xfId="0" applyFont="1" applyFill="1" applyBorder="1" applyAlignment="1">
      <alignment horizontal="left" vertical="center" shrinkToFit="1"/>
    </xf>
    <xf numFmtId="0" fontId="1" fillId="3" borderId="110" xfId="0" applyFont="1" applyFill="1" applyBorder="1" applyAlignment="1">
      <alignment horizontal="left" vertical="center" shrinkToFit="1"/>
    </xf>
    <xf numFmtId="0" fontId="1" fillId="0" borderId="104" xfId="0" applyFont="1" applyBorder="1" applyAlignment="1">
      <alignment horizontal="left" vertical="center" shrinkToFit="1"/>
    </xf>
    <xf numFmtId="0" fontId="1" fillId="0" borderId="104" xfId="0" applyFont="1" applyBorder="1" applyAlignment="1">
      <alignment horizontal="center"/>
    </xf>
    <xf numFmtId="0" fontId="1" fillId="3" borderId="104" xfId="0" applyFont="1" applyFill="1" applyBorder="1" applyAlignment="1">
      <alignment horizontal="center" vertical="center" shrinkToFit="1"/>
    </xf>
    <xf numFmtId="0" fontId="2" fillId="4" borderId="2" xfId="0" applyFont="1" applyFill="1" applyBorder="1" applyAlignment="1">
      <alignment horizontal="center" vertical="center"/>
    </xf>
    <xf numFmtId="0" fontId="3" fillId="0" borderId="174" xfId="0" applyFont="1" applyBorder="1" applyAlignment="1">
      <alignment vertical="center"/>
    </xf>
    <xf numFmtId="0" fontId="33" fillId="3" borderId="104" xfId="1" applyFill="1" applyBorder="1" applyAlignment="1">
      <alignment horizontal="left" vertical="center" shrinkToFit="1"/>
    </xf>
    <xf numFmtId="0" fontId="18" fillId="3" borderId="104" xfId="1" applyFont="1" applyFill="1" applyBorder="1" applyAlignment="1">
      <alignment horizontal="left" vertical="center" shrinkToFit="1"/>
    </xf>
    <xf numFmtId="49" fontId="1" fillId="3" borderId="107" xfId="0" applyNumberFormat="1" applyFont="1" applyFill="1" applyBorder="1" applyAlignment="1">
      <alignment horizontal="left" vertical="center" shrinkToFit="1"/>
    </xf>
    <xf numFmtId="49" fontId="1" fillId="3" borderId="109" xfId="0" applyNumberFormat="1" applyFont="1" applyFill="1" applyBorder="1" applyAlignment="1">
      <alignment horizontal="left" vertical="center" shrinkToFit="1"/>
    </xf>
    <xf numFmtId="49" fontId="1" fillId="3" borderId="110" xfId="0" applyNumberFormat="1" applyFont="1" applyFill="1" applyBorder="1" applyAlignment="1">
      <alignment horizontal="left" vertical="center" shrinkToFit="1"/>
    </xf>
    <xf numFmtId="0" fontId="1" fillId="3" borderId="2" xfId="0" applyFont="1" applyFill="1" applyBorder="1" applyAlignment="1">
      <alignment horizontal="center" vertical="center" shrinkToFit="1"/>
    </xf>
    <xf numFmtId="0" fontId="3" fillId="0" borderId="20" xfId="0" applyFont="1" applyBorder="1" applyAlignment="1">
      <alignment vertical="center"/>
    </xf>
    <xf numFmtId="0" fontId="1" fillId="5" borderId="2" xfId="0" applyFont="1" applyFill="1" applyBorder="1" applyAlignment="1">
      <alignment horizontal="center" vertical="center"/>
    </xf>
    <xf numFmtId="0" fontId="1" fillId="3" borderId="28" xfId="0" applyFont="1" applyFill="1" applyBorder="1" applyAlignment="1">
      <alignment horizontal="left" vertical="center" shrinkToFit="1"/>
    </xf>
    <xf numFmtId="0" fontId="1" fillId="0" borderId="104" xfId="0" applyFont="1" applyBorder="1" applyAlignment="1">
      <alignment horizontal="left" vertical="center" wrapText="1"/>
    </xf>
    <xf numFmtId="0" fontId="1" fillId="3" borderId="104" xfId="0" applyFont="1" applyFill="1" applyBorder="1" applyAlignment="1">
      <alignment horizontal="left" vertical="top" wrapText="1" shrinkToFit="1"/>
    </xf>
    <xf numFmtId="0" fontId="3" fillId="0" borderId="104" xfId="0" applyFont="1" applyBorder="1" applyAlignment="1">
      <alignment vertical="top" wrapText="1"/>
    </xf>
    <xf numFmtId="0" fontId="0" fillId="0" borderId="104" xfId="0" applyBorder="1" applyAlignment="1">
      <alignment vertical="top" wrapText="1"/>
    </xf>
    <xf numFmtId="0" fontId="1" fillId="0" borderId="180" xfId="0" applyFont="1" applyBorder="1" applyAlignment="1">
      <alignment horizontal="left" vertical="center" wrapText="1"/>
    </xf>
    <xf numFmtId="0" fontId="3" fillId="0" borderId="161" xfId="0" applyFont="1" applyBorder="1" applyAlignment="1">
      <alignment horizontal="left" vertical="center"/>
    </xf>
    <xf numFmtId="0" fontId="3" fillId="0" borderId="167" xfId="0" applyFont="1" applyBorder="1" applyAlignment="1">
      <alignment horizontal="left" vertical="center"/>
    </xf>
    <xf numFmtId="0" fontId="1" fillId="3" borderId="107" xfId="0" applyFont="1" applyFill="1" applyBorder="1" applyAlignment="1">
      <alignment horizontal="center" vertical="center" shrinkToFit="1"/>
    </xf>
    <xf numFmtId="0" fontId="1" fillId="3" borderId="109" xfId="0" applyFont="1" applyFill="1" applyBorder="1" applyAlignment="1">
      <alignment horizontal="center" vertical="center" shrinkToFit="1"/>
    </xf>
    <xf numFmtId="0" fontId="1" fillId="3" borderId="110" xfId="0" applyFont="1" applyFill="1" applyBorder="1" applyAlignment="1">
      <alignment horizontal="center" vertical="center" shrinkToFit="1"/>
    </xf>
    <xf numFmtId="49" fontId="1" fillId="3" borderId="104" xfId="0" applyNumberFormat="1" applyFont="1" applyFill="1" applyBorder="1" applyAlignment="1">
      <alignment horizontal="center" vertical="center" shrinkToFit="1"/>
    </xf>
    <xf numFmtId="0" fontId="6" fillId="0" borderId="0" xfId="0" applyFont="1" applyAlignment="1">
      <alignment horizontal="left" vertical="center" wrapText="1"/>
    </xf>
    <xf numFmtId="0" fontId="6" fillId="0" borderId="46" xfId="0" applyFont="1" applyBorder="1" applyAlignment="1">
      <alignment horizontal="center" vertical="center" wrapText="1"/>
    </xf>
    <xf numFmtId="0" fontId="37" fillId="0" borderId="24" xfId="0" applyFont="1" applyBorder="1" applyAlignment="1">
      <alignment vertical="center"/>
    </xf>
    <xf numFmtId="0" fontId="37" fillId="0" borderId="27" xfId="0" applyFont="1" applyBorder="1" applyAlignment="1">
      <alignment vertical="center"/>
    </xf>
    <xf numFmtId="0" fontId="37" fillId="0" borderId="43" xfId="0" applyFont="1" applyBorder="1" applyAlignment="1">
      <alignment vertical="center"/>
    </xf>
    <xf numFmtId="0" fontId="37" fillId="0" borderId="29" xfId="0" applyFont="1" applyBorder="1" applyAlignment="1">
      <alignment vertical="center"/>
    </xf>
    <xf numFmtId="0" fontId="37" fillId="0" borderId="30" xfId="0" applyFont="1" applyBorder="1" applyAlignment="1">
      <alignment vertical="center"/>
    </xf>
    <xf numFmtId="0" fontId="6" fillId="0" borderId="1" xfId="0" applyFont="1" applyBorder="1" applyAlignment="1">
      <alignment horizontal="center" vertical="center"/>
    </xf>
    <xf numFmtId="0" fontId="6" fillId="0" borderId="0" xfId="0" applyFont="1" applyAlignment="1">
      <alignment vertical="center"/>
    </xf>
    <xf numFmtId="0" fontId="37" fillId="0" borderId="42" xfId="0" applyFont="1" applyBorder="1" applyAlignment="1">
      <alignment vertical="center"/>
    </xf>
    <xf numFmtId="0" fontId="37" fillId="0" borderId="28" xfId="0" applyFont="1" applyBorder="1" applyAlignment="1">
      <alignment vertical="center"/>
    </xf>
    <xf numFmtId="0" fontId="37" fillId="0" borderId="44" xfId="0" applyFont="1" applyBorder="1" applyAlignment="1">
      <alignment vertical="center"/>
    </xf>
    <xf numFmtId="0" fontId="6" fillId="0" borderId="45" xfId="0" applyFont="1" applyBorder="1" applyAlignment="1">
      <alignment horizontal="center" vertical="center"/>
    </xf>
    <xf numFmtId="0" fontId="37" fillId="0" borderId="6" xfId="0" applyFont="1" applyBorder="1" applyAlignment="1">
      <alignment vertical="center"/>
    </xf>
    <xf numFmtId="0" fontId="37" fillId="0" borderId="8" xfId="0" applyFont="1" applyBorder="1" applyAlignment="1">
      <alignment vertical="center"/>
    </xf>
    <xf numFmtId="0" fontId="8" fillId="0" borderId="5" xfId="0" applyFont="1" applyBorder="1" applyAlignment="1">
      <alignment horizontal="center" vertical="center" shrinkToFit="1"/>
    </xf>
    <xf numFmtId="0" fontId="37" fillId="0" borderId="7" xfId="0" applyFont="1" applyBorder="1" applyAlignment="1">
      <alignment vertical="center"/>
    </xf>
    <xf numFmtId="0" fontId="6" fillId="0" borderId="46" xfId="0" applyFont="1" applyBorder="1" applyAlignment="1">
      <alignment horizontal="center" vertical="center"/>
    </xf>
    <xf numFmtId="0" fontId="37" fillId="0" borderId="21" xfId="0" applyFont="1" applyBorder="1" applyAlignment="1">
      <alignment vertical="center"/>
    </xf>
    <xf numFmtId="0" fontId="37" fillId="0" borderId="31" xfId="0" applyFont="1" applyBorder="1" applyAlignment="1">
      <alignment vertical="center"/>
    </xf>
    <xf numFmtId="0" fontId="37" fillId="0" borderId="48" xfId="0" applyFont="1" applyBorder="1" applyAlignment="1">
      <alignment vertical="center"/>
    </xf>
    <xf numFmtId="0" fontId="37" fillId="0" borderId="49" xfId="0" applyFont="1" applyBorder="1" applyAlignment="1">
      <alignment vertical="center"/>
    </xf>
    <xf numFmtId="0" fontId="37" fillId="0" borderId="50" xfId="0" applyFont="1" applyBorder="1" applyAlignment="1">
      <alignment vertical="center"/>
    </xf>
    <xf numFmtId="0" fontId="47" fillId="0" borderId="26" xfId="0" applyFont="1" applyBorder="1" applyAlignment="1">
      <alignment horizontal="center" vertical="center" shrinkToFit="1"/>
    </xf>
    <xf numFmtId="0" fontId="37" fillId="0" borderId="47" xfId="0" applyFont="1" applyBorder="1" applyAlignment="1">
      <alignment vertical="center"/>
    </xf>
    <xf numFmtId="0" fontId="37" fillId="0" borderId="1" xfId="0" applyFont="1" applyBorder="1" applyAlignment="1">
      <alignment vertical="center"/>
    </xf>
    <xf numFmtId="0" fontId="37" fillId="0" borderId="52" xfId="0" applyFont="1" applyBorder="1" applyAlignment="1">
      <alignment vertical="center"/>
    </xf>
    <xf numFmtId="0" fontId="37" fillId="0" borderId="51" xfId="0" applyFont="1" applyBorder="1" applyAlignment="1">
      <alignment vertical="center"/>
    </xf>
    <xf numFmtId="0" fontId="32" fillId="0" borderId="0" xfId="0" applyFont="1" applyAlignment="1">
      <alignment horizontal="center" vertical="center"/>
    </xf>
    <xf numFmtId="0" fontId="6" fillId="0" borderId="5" xfId="0" applyFont="1" applyBorder="1" applyAlignment="1">
      <alignment horizontal="left" vertical="center" shrinkToFit="1"/>
    </xf>
    <xf numFmtId="0" fontId="6" fillId="0" borderId="28"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horizontal="left" vertical="center" shrinkToFit="1"/>
    </xf>
    <xf numFmtId="0" fontId="6" fillId="0" borderId="1" xfId="0" applyFont="1" applyBorder="1" applyAlignment="1">
      <alignment horizontal="center" vertical="center" wrapText="1"/>
    </xf>
    <xf numFmtId="0" fontId="37" fillId="0" borderId="0" xfId="0" applyFont="1" applyAlignment="1">
      <alignment vertical="center"/>
    </xf>
    <xf numFmtId="0" fontId="6" fillId="0" borderId="6" xfId="0" applyFont="1" applyBorder="1" applyAlignment="1">
      <alignment vertical="center" shrinkToFit="1"/>
    </xf>
    <xf numFmtId="0" fontId="6" fillId="0" borderId="37" xfId="0" applyFont="1" applyBorder="1" applyAlignment="1">
      <alignment horizontal="center" vertical="center"/>
    </xf>
    <xf numFmtId="0" fontId="37" fillId="0" borderId="38" xfId="0" applyFont="1" applyBorder="1" applyAlignment="1">
      <alignment vertical="center"/>
    </xf>
    <xf numFmtId="0" fontId="37" fillId="0" borderId="39" xfId="0" applyFont="1" applyBorder="1" applyAlignment="1">
      <alignment vertical="center"/>
    </xf>
    <xf numFmtId="0" fontId="6" fillId="0" borderId="6" xfId="0" applyFont="1" applyBorder="1" applyAlignment="1">
      <alignment horizontal="center" vertical="center" shrinkToFit="1"/>
    </xf>
    <xf numFmtId="0" fontId="46" fillId="0" borderId="40" xfId="0" applyFont="1" applyBorder="1" applyAlignment="1">
      <alignment horizontal="center" vertical="center"/>
    </xf>
    <xf numFmtId="0" fontId="37" fillId="0" borderId="41" xfId="0" applyFont="1" applyBorder="1" applyAlignment="1">
      <alignment vertical="center"/>
    </xf>
    <xf numFmtId="0" fontId="16" fillId="0" borderId="46" xfId="0" applyFont="1" applyBorder="1" applyAlignment="1">
      <alignment horizontal="center" vertical="center"/>
    </xf>
    <xf numFmtId="0" fontId="68" fillId="0" borderId="24" xfId="0" applyFont="1" applyBorder="1" applyAlignment="1">
      <alignment vertical="center"/>
    </xf>
    <xf numFmtId="0" fontId="68" fillId="0" borderId="27" xfId="0" applyFont="1" applyBorder="1" applyAlignment="1">
      <alignment vertical="center"/>
    </xf>
    <xf numFmtId="0" fontId="68" fillId="0" borderId="21" xfId="0" applyFont="1" applyBorder="1" applyAlignment="1">
      <alignment vertical="center"/>
    </xf>
    <xf numFmtId="0" fontId="16" fillId="0" borderId="0" xfId="0" applyFont="1" applyAlignment="1">
      <alignment vertical="center"/>
    </xf>
    <xf numFmtId="0" fontId="68" fillId="0" borderId="31" xfId="0" applyFont="1" applyBorder="1" applyAlignment="1">
      <alignment vertical="center"/>
    </xf>
    <xf numFmtId="0" fontId="48" fillId="0" borderId="0" xfId="0" applyFont="1" applyAlignment="1">
      <alignment horizontal="center" vertical="center" wrapText="1"/>
    </xf>
    <xf numFmtId="0" fontId="17" fillId="0" borderId="5" xfId="0" applyFont="1" applyBorder="1" applyAlignment="1">
      <alignment horizontal="left" vertical="center" shrinkToFit="1"/>
    </xf>
    <xf numFmtId="0" fontId="16" fillId="0" borderId="5" xfId="0" applyFont="1" applyBorder="1" applyAlignment="1">
      <alignment horizontal="left"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6" fillId="0" borderId="49" xfId="0" applyFont="1" applyBorder="1" applyAlignment="1">
      <alignment vertical="center"/>
    </xf>
    <xf numFmtId="0" fontId="8" fillId="0" borderId="26" xfId="0" applyFont="1" applyBorder="1" applyAlignment="1">
      <alignment horizontal="center" vertical="center" shrinkToFit="1"/>
    </xf>
    <xf numFmtId="0" fontId="17" fillId="0" borderId="28" xfId="0" applyFont="1" applyBorder="1" applyAlignment="1">
      <alignment horizontal="center" vertical="center" shrinkToFit="1"/>
    </xf>
    <xf numFmtId="0" fontId="8" fillId="0" borderId="24" xfId="0" applyFont="1" applyBorder="1" applyAlignment="1">
      <alignment horizontal="center" vertical="center" shrinkToFit="1"/>
    </xf>
    <xf numFmtId="0" fontId="6" fillId="0" borderId="29" xfId="0" applyFont="1" applyBorder="1" applyAlignment="1">
      <alignment horizontal="center" vertical="center"/>
    </xf>
    <xf numFmtId="0" fontId="6" fillId="0" borderId="24"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6" fillId="0" borderId="42" xfId="0" applyFont="1" applyBorder="1" applyAlignment="1">
      <alignment horizontal="left" vertical="center" shrinkToFi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7" fillId="0" borderId="29" xfId="0" applyFont="1" applyBorder="1" applyAlignment="1">
      <alignment horizontal="left" vertical="center"/>
    </xf>
    <xf numFmtId="0" fontId="37" fillId="0" borderId="44" xfId="0" applyFont="1" applyBorder="1" applyAlignment="1">
      <alignment horizontal="left" vertical="center"/>
    </xf>
    <xf numFmtId="0" fontId="8" fillId="0" borderId="0" xfId="0" applyFont="1" applyAlignment="1">
      <alignment horizontal="left" vertical="center" shrinkToFit="1"/>
    </xf>
    <xf numFmtId="0" fontId="8" fillId="0" borderId="42" xfId="0" applyFont="1" applyBorder="1" applyAlignment="1">
      <alignment horizontal="left" vertical="center" shrinkToFit="1"/>
    </xf>
    <xf numFmtId="0" fontId="15" fillId="0" borderId="49" xfId="0" applyFont="1" applyBorder="1" applyAlignment="1">
      <alignment horizontal="left" vertical="center" shrinkToFit="1"/>
    </xf>
    <xf numFmtId="0" fontId="6" fillId="0" borderId="49" xfId="0" applyFont="1" applyBorder="1" applyAlignment="1">
      <alignment horizontal="left" vertical="center"/>
    </xf>
    <xf numFmtId="0" fontId="15" fillId="0" borderId="42" xfId="0" applyFont="1" applyBorder="1" applyAlignment="1">
      <alignment horizontal="left" vertical="center" shrinkToFit="1"/>
    </xf>
    <xf numFmtId="0" fontId="36" fillId="0" borderId="1" xfId="0" applyFont="1" applyBorder="1" applyAlignment="1">
      <alignment horizontal="left" vertical="center"/>
    </xf>
    <xf numFmtId="0" fontId="36" fillId="0" borderId="0" xfId="0" applyFont="1" applyAlignment="1">
      <alignment horizontal="left" vertical="center"/>
    </xf>
    <xf numFmtId="0" fontId="36" fillId="0" borderId="42" xfId="0" applyFont="1" applyBorder="1" applyAlignment="1">
      <alignment horizontal="left" vertical="center"/>
    </xf>
    <xf numFmtId="0" fontId="41" fillId="0" borderId="0" xfId="0" applyFont="1" applyAlignment="1">
      <alignment horizontal="center" vertical="center"/>
    </xf>
    <xf numFmtId="0" fontId="69" fillId="0" borderId="37" xfId="0" applyFont="1" applyBorder="1" applyAlignment="1">
      <alignment horizontal="center" vertical="center" wrapText="1"/>
    </xf>
    <xf numFmtId="0" fontId="71" fillId="0" borderId="38" xfId="0" applyFont="1" applyBorder="1" applyAlignment="1">
      <alignment vertical="center"/>
    </xf>
    <xf numFmtId="0" fontId="71" fillId="0" borderId="39" xfId="0" applyFont="1" applyBorder="1" applyAlignment="1">
      <alignment vertical="center"/>
    </xf>
    <xf numFmtId="0" fontId="71" fillId="0" borderId="21" xfId="0" applyFont="1" applyBorder="1" applyAlignment="1">
      <alignment vertical="center"/>
    </xf>
    <xf numFmtId="0" fontId="69" fillId="0" borderId="0" xfId="0" applyFont="1" applyAlignment="1">
      <alignment vertical="center"/>
    </xf>
    <xf numFmtId="0" fontId="71" fillId="0" borderId="31" xfId="0" applyFont="1" applyBorder="1" applyAlignment="1">
      <alignment vertical="center"/>
    </xf>
    <xf numFmtId="0" fontId="71" fillId="0" borderId="43" xfId="0" applyFont="1" applyBorder="1" applyAlignment="1">
      <alignment vertical="center"/>
    </xf>
    <xf numFmtId="0" fontId="71" fillId="0" borderId="29" xfId="0" applyFont="1" applyBorder="1" applyAlignment="1">
      <alignment vertical="center"/>
    </xf>
    <xf numFmtId="0" fontId="71" fillId="0" borderId="30" xfId="0" applyFont="1" applyBorder="1" applyAlignment="1">
      <alignment vertical="center"/>
    </xf>
    <xf numFmtId="0" fontId="16" fillId="0" borderId="15" xfId="0" applyFont="1" applyBorder="1" applyAlignment="1">
      <alignment horizontal="left" vertical="center" shrinkToFit="1"/>
    </xf>
    <xf numFmtId="0" fontId="37" fillId="0" borderId="11" xfId="0" applyFont="1" applyBorder="1" applyAlignment="1">
      <alignment vertical="center"/>
    </xf>
    <xf numFmtId="0" fontId="37" fillId="0" borderId="16" xfId="0" applyFont="1" applyBorder="1" applyAlignment="1">
      <alignment vertical="center"/>
    </xf>
    <xf numFmtId="0" fontId="16" fillId="0" borderId="40"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6" fillId="0" borderId="4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37" fillId="0" borderId="9" xfId="0" applyFont="1" applyBorder="1" applyAlignment="1">
      <alignment horizontal="center" vertical="center"/>
    </xf>
    <xf numFmtId="0" fontId="29" fillId="0" borderId="0" xfId="0" applyFont="1" applyAlignment="1">
      <alignment horizontal="left" vertical="top" wrapText="1"/>
    </xf>
    <xf numFmtId="0" fontId="29" fillId="0" borderId="0" xfId="0" applyFont="1" applyAlignment="1">
      <alignment vertical="center"/>
    </xf>
    <xf numFmtId="0" fontId="57" fillId="0" borderId="29" xfId="0" applyFont="1" applyBorder="1" applyAlignment="1">
      <alignment vertical="center"/>
    </xf>
    <xf numFmtId="0" fontId="29" fillId="0" borderId="26" xfId="0" applyFont="1" applyBorder="1" applyAlignment="1">
      <alignment horizontal="left" vertical="top" wrapText="1"/>
    </xf>
    <xf numFmtId="0" fontId="57" fillId="0" borderId="24" xfId="0" applyFont="1" applyBorder="1" applyAlignment="1">
      <alignment vertical="center"/>
    </xf>
    <xf numFmtId="0" fontId="57" fillId="0" borderId="27" xfId="0" applyFont="1" applyBorder="1" applyAlignment="1">
      <alignment vertical="center"/>
    </xf>
    <xf numFmtId="0" fontId="57" fillId="0" borderId="1" xfId="0" applyFont="1" applyBorder="1" applyAlignment="1">
      <alignment vertical="center"/>
    </xf>
    <xf numFmtId="0" fontId="57" fillId="0" borderId="31" xfId="0" applyFont="1" applyBorder="1" applyAlignment="1">
      <alignment vertical="center"/>
    </xf>
    <xf numFmtId="0" fontId="57" fillId="0" borderId="28" xfId="0" applyFont="1" applyBorder="1" applyAlignment="1">
      <alignment vertical="center"/>
    </xf>
    <xf numFmtId="0" fontId="57" fillId="0" borderId="30" xfId="0" applyFont="1" applyBorder="1" applyAlignment="1">
      <alignment vertical="center"/>
    </xf>
    <xf numFmtId="0" fontId="11" fillId="0" borderId="0" xfId="0" applyFont="1" applyAlignment="1">
      <alignment horizontal="center" vertical="center"/>
    </xf>
    <xf numFmtId="0" fontId="29" fillId="0" borderId="29" xfId="0" applyFont="1" applyBorder="1" applyAlignment="1">
      <alignment horizontal="left" vertical="center"/>
    </xf>
    <xf numFmtId="0" fontId="6" fillId="0" borderId="10" xfId="0" applyFont="1" applyBorder="1" applyAlignment="1">
      <alignment horizontal="left" vertical="top" wrapText="1"/>
    </xf>
    <xf numFmtId="0" fontId="37" fillId="0" borderId="12" xfId="0" applyFont="1" applyBorder="1" applyAlignment="1">
      <alignment vertical="center"/>
    </xf>
    <xf numFmtId="0" fontId="29" fillId="0" borderId="46" xfId="0" applyFont="1" applyBorder="1" applyAlignment="1">
      <alignment horizontal="left" vertical="top" wrapText="1"/>
    </xf>
    <xf numFmtId="0" fontId="57" fillId="0" borderId="47" xfId="0" applyFont="1" applyBorder="1" applyAlignment="1">
      <alignment vertical="center"/>
    </xf>
    <xf numFmtId="0" fontId="57" fillId="0" borderId="21" xfId="0" applyFont="1" applyBorder="1" applyAlignment="1">
      <alignment vertical="center"/>
    </xf>
    <xf numFmtId="0" fontId="57" fillId="0" borderId="42" xfId="0" applyFont="1" applyBorder="1" applyAlignment="1">
      <alignment vertical="center"/>
    </xf>
    <xf numFmtId="0" fontId="57" fillId="0" borderId="48" xfId="0" applyFont="1" applyBorder="1" applyAlignment="1">
      <alignment vertical="center"/>
    </xf>
    <xf numFmtId="0" fontId="57" fillId="0" borderId="49" xfId="0" applyFont="1" applyBorder="1" applyAlignment="1">
      <alignment vertical="center"/>
    </xf>
    <xf numFmtId="0" fontId="57" fillId="0" borderId="51" xfId="0" applyFont="1" applyBorder="1" applyAlignment="1">
      <alignment vertical="center"/>
    </xf>
    <xf numFmtId="0" fontId="29" fillId="0" borderId="107" xfId="2" applyFont="1" applyBorder="1" applyAlignment="1">
      <alignment horizontal="left" vertical="top" wrapText="1"/>
    </xf>
    <xf numFmtId="0" fontId="29" fillId="0" borderId="109" xfId="2" applyFont="1" applyBorder="1" applyAlignment="1">
      <alignment horizontal="left" vertical="top" wrapText="1"/>
    </xf>
    <xf numFmtId="0" fontId="29" fillId="0" borderId="110" xfId="2" applyFont="1" applyBorder="1" applyAlignment="1">
      <alignment horizontal="left" vertical="top" wrapText="1"/>
    </xf>
    <xf numFmtId="0" fontId="29" fillId="0" borderId="104" xfId="2" applyFont="1" applyBorder="1" applyAlignment="1">
      <alignment horizontal="left" vertical="top" wrapText="1"/>
    </xf>
    <xf numFmtId="0" fontId="57" fillId="0" borderId="121" xfId="2" applyFont="1" applyBorder="1" applyAlignment="1">
      <alignment horizontal="center" vertical="center"/>
    </xf>
    <xf numFmtId="0" fontId="29" fillId="0" borderId="31" xfId="2" applyFont="1" applyBorder="1" applyAlignment="1">
      <alignment horizontal="left" vertical="center" wrapText="1"/>
    </xf>
    <xf numFmtId="0" fontId="57" fillId="0" borderId="31" xfId="2" applyFont="1" applyBorder="1"/>
    <xf numFmtId="0" fontId="29" fillId="0" borderId="131" xfId="2" applyFont="1" applyBorder="1" applyAlignment="1">
      <alignment horizontal="center" vertical="center"/>
    </xf>
    <xf numFmtId="0" fontId="29" fillId="0" borderId="118" xfId="2" applyFont="1" applyBorder="1" applyAlignment="1">
      <alignment horizontal="center" vertical="center"/>
    </xf>
    <xf numFmtId="0" fontId="29" fillId="0" borderId="130" xfId="2" applyFont="1" applyBorder="1" applyAlignment="1">
      <alignment horizontal="left" vertical="center" wrapText="1"/>
    </xf>
    <xf numFmtId="0" fontId="57" fillId="0" borderId="117" xfId="2" applyFont="1" applyBorder="1"/>
    <xf numFmtId="0" fontId="29" fillId="0" borderId="121" xfId="2" applyFont="1" applyBorder="1" applyAlignment="1">
      <alignment horizontal="center" vertical="center"/>
    </xf>
    <xf numFmtId="0" fontId="57" fillId="0" borderId="118" xfId="2" applyFont="1" applyBorder="1" applyAlignment="1">
      <alignment horizontal="center"/>
    </xf>
    <xf numFmtId="0" fontId="57" fillId="0" borderId="121" xfId="2" applyFont="1" applyBorder="1" applyAlignment="1">
      <alignment horizontal="center"/>
    </xf>
    <xf numFmtId="0" fontId="29" fillId="0" borderId="68" xfId="2" applyFont="1" applyBorder="1" applyAlignment="1">
      <alignment horizontal="left" vertical="center" wrapText="1"/>
    </xf>
    <xf numFmtId="0" fontId="57" fillId="0" borderId="68" xfId="2" applyFont="1" applyBorder="1"/>
    <xf numFmtId="0" fontId="64" fillId="0" borderId="140" xfId="2" applyFont="1" applyBorder="1" applyAlignment="1">
      <alignment horizontal="left" vertical="center"/>
    </xf>
    <xf numFmtId="0" fontId="64" fillId="0" borderId="68" xfId="2" applyFont="1" applyBorder="1" applyAlignment="1">
      <alignment horizontal="left" vertical="center"/>
    </xf>
    <xf numFmtId="0" fontId="64" fillId="0" borderId="139" xfId="2" applyFont="1" applyBorder="1" applyAlignment="1">
      <alignment horizontal="left" vertical="center"/>
    </xf>
    <xf numFmtId="0" fontId="64" fillId="0" borderId="68" xfId="2" applyFont="1" applyBorder="1" applyAlignment="1">
      <alignment horizontal="left" vertical="center" wrapText="1"/>
    </xf>
    <xf numFmtId="0" fontId="59" fillId="0" borderId="130" xfId="2" applyFont="1" applyBorder="1" applyAlignment="1">
      <alignment horizontal="left" vertical="center" wrapText="1"/>
    </xf>
    <xf numFmtId="0" fontId="59" fillId="0" borderId="31" xfId="2" applyFont="1" applyBorder="1" applyAlignment="1">
      <alignment horizontal="left" vertical="center" wrapText="1"/>
    </xf>
    <xf numFmtId="0" fontId="64" fillId="0" borderId="117" xfId="2" applyFont="1" applyBorder="1"/>
    <xf numFmtId="0" fontId="57" fillId="0" borderId="131" xfId="2" applyFont="1" applyBorder="1" applyAlignment="1">
      <alignment horizontal="center" vertical="center"/>
    </xf>
    <xf numFmtId="0" fontId="57" fillId="0" borderId="118" xfId="2" applyFont="1" applyBorder="1" applyAlignment="1">
      <alignment horizontal="center" vertical="center"/>
    </xf>
    <xf numFmtId="0" fontId="60" fillId="0" borderId="0" xfId="2" applyFont="1" applyAlignment="1">
      <alignment horizontal="center" vertical="center"/>
    </xf>
    <xf numFmtId="0" fontId="29" fillId="11" borderId="147" xfId="2" applyFont="1" applyFill="1" applyBorder="1" applyAlignment="1">
      <alignment horizontal="center" vertical="center" wrapText="1"/>
    </xf>
    <xf numFmtId="0" fontId="29" fillId="11" borderId="146" xfId="2" applyFont="1" applyFill="1" applyBorder="1" applyAlignment="1">
      <alignment horizontal="center" vertical="center"/>
    </xf>
    <xf numFmtId="0" fontId="9" fillId="0" borderId="24" xfId="0" applyFont="1" applyBorder="1" applyAlignment="1">
      <alignment vertical="center"/>
    </xf>
    <xf numFmtId="0" fontId="9" fillId="0" borderId="99" xfId="0" applyFont="1" applyBorder="1" applyAlignment="1">
      <alignment vertical="center"/>
    </xf>
    <xf numFmtId="0" fontId="3" fillId="0" borderId="99" xfId="0" applyFont="1" applyBorder="1" applyAlignment="1">
      <alignment vertical="center"/>
    </xf>
    <xf numFmtId="0" fontId="3" fillId="0" borderId="100" xfId="0" applyFont="1" applyBorder="1" applyAlignment="1">
      <alignment vertical="center"/>
    </xf>
    <xf numFmtId="0" fontId="3" fillId="0" borderId="102" xfId="0" applyFont="1" applyBorder="1" applyAlignment="1">
      <alignment vertical="center"/>
    </xf>
    <xf numFmtId="0" fontId="3" fillId="0" borderId="103" xfId="0" applyFont="1" applyBorder="1" applyAlignment="1">
      <alignment vertical="center"/>
    </xf>
    <xf numFmtId="0" fontId="9" fillId="0" borderId="0" xfId="0" applyFont="1" applyAlignment="1">
      <alignment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20" fillId="0" borderId="5" xfId="0" applyFont="1" applyBorder="1" applyAlignment="1">
      <alignment horizontal="center" vertical="center"/>
    </xf>
    <xf numFmtId="0" fontId="9" fillId="0" borderId="77" xfId="0" applyFont="1" applyBorder="1" applyAlignment="1">
      <alignment horizontal="center" vertical="center"/>
    </xf>
    <xf numFmtId="0" fontId="3" fillId="0" borderId="78" xfId="0" applyFont="1" applyBorder="1" applyAlignment="1">
      <alignment vertical="center"/>
    </xf>
    <xf numFmtId="0" fontId="3" fillId="0" borderId="79" xfId="0" applyFont="1" applyBorder="1" applyAlignment="1">
      <alignment vertical="center"/>
    </xf>
    <xf numFmtId="0" fontId="9" fillId="0" borderId="104"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107" xfId="0" applyFont="1" applyBorder="1" applyAlignment="1">
      <alignment horizontal="center" vertical="center" shrinkToFit="1"/>
    </xf>
    <xf numFmtId="0" fontId="9" fillId="0" borderId="8" xfId="0" applyFont="1" applyBorder="1" applyAlignment="1">
      <alignment horizontal="center" vertical="center" shrinkToFit="1"/>
    </xf>
    <xf numFmtId="0" fontId="22" fillId="0" borderId="109" xfId="0" applyFont="1" applyBorder="1" applyAlignment="1">
      <alignment horizontal="center" vertical="center"/>
    </xf>
    <xf numFmtId="0" fontId="55" fillId="0" borderId="110" xfId="0" applyFont="1" applyBorder="1" applyAlignment="1">
      <alignment vertical="center"/>
    </xf>
    <xf numFmtId="0" fontId="22" fillId="0" borderId="6" xfId="0" applyFont="1" applyBorder="1" applyAlignment="1">
      <alignment horizontal="center" vertical="center"/>
    </xf>
    <xf numFmtId="0" fontId="55" fillId="0" borderId="6" xfId="0" applyFont="1" applyBorder="1" applyAlignment="1">
      <alignment vertical="center"/>
    </xf>
    <xf numFmtId="0" fontId="55" fillId="0" borderId="8" xfId="0" applyFont="1" applyBorder="1" applyAlignment="1">
      <alignment vertical="center"/>
    </xf>
    <xf numFmtId="0" fontId="20" fillId="0" borderId="5" xfId="0" applyFont="1" applyBorder="1" applyAlignment="1">
      <alignment horizontal="left" vertical="center" shrinkToFit="1"/>
    </xf>
    <xf numFmtId="0" fontId="9" fillId="0" borderId="6" xfId="0" applyFont="1" applyBorder="1" applyAlignment="1">
      <alignment horizontal="center" vertical="center"/>
    </xf>
    <xf numFmtId="0" fontId="9" fillId="0" borderId="26" xfId="0" applyFont="1" applyBorder="1" applyAlignment="1">
      <alignment horizontal="center" vertical="center" wrapText="1"/>
    </xf>
    <xf numFmtId="0" fontId="9" fillId="0" borderId="29" xfId="0" applyFont="1" applyBorder="1" applyAlignment="1">
      <alignment horizontal="right" vertical="center" shrinkToFit="1"/>
    </xf>
    <xf numFmtId="0" fontId="55" fillId="0" borderId="29" xfId="0" applyFont="1" applyBorder="1" applyAlignment="1">
      <alignment vertical="center"/>
    </xf>
    <xf numFmtId="0" fontId="9" fillId="0" borderId="5" xfId="0" applyFont="1" applyBorder="1" applyAlignment="1">
      <alignment horizontal="center" vertical="center"/>
    </xf>
    <xf numFmtId="0" fontId="9" fillId="0" borderId="80" xfId="0" applyFont="1" applyBorder="1" applyAlignment="1">
      <alignment horizontal="center" vertical="center"/>
    </xf>
    <xf numFmtId="0" fontId="3" fillId="0" borderId="81" xfId="0" applyFont="1" applyBorder="1" applyAlignment="1">
      <alignment vertical="center"/>
    </xf>
    <xf numFmtId="0" fontId="3" fillId="0" borderId="82" xfId="0" applyFont="1" applyBorder="1" applyAlignment="1">
      <alignment vertical="center"/>
    </xf>
    <xf numFmtId="0" fontId="9" fillId="0" borderId="28" xfId="0" applyFont="1" applyBorder="1" applyAlignment="1">
      <alignment horizontal="center" vertical="center"/>
    </xf>
    <xf numFmtId="0" fontId="9" fillId="0" borderId="0" xfId="0" applyFont="1" applyAlignment="1">
      <alignment vertical="center" wrapText="1"/>
    </xf>
    <xf numFmtId="0" fontId="9" fillId="0" borderId="0" xfId="0" applyFont="1"/>
    <xf numFmtId="0" fontId="9" fillId="0" borderId="29" xfId="0" applyFont="1" applyBorder="1" applyAlignment="1">
      <alignment vertical="center"/>
    </xf>
    <xf numFmtId="0" fontId="19" fillId="0" borderId="0" xfId="0" applyFont="1" applyAlignment="1">
      <alignment horizontal="right" vertical="center"/>
    </xf>
    <xf numFmtId="0" fontId="9" fillId="0" borderId="87" xfId="0" applyFont="1" applyBorder="1" applyAlignment="1">
      <alignment horizontal="center" vertical="center"/>
    </xf>
    <xf numFmtId="0" fontId="3" fillId="0" borderId="88" xfId="0" applyFont="1" applyBorder="1" applyAlignment="1">
      <alignment vertical="center"/>
    </xf>
    <xf numFmtId="0" fontId="3" fillId="0" borderId="89" xfId="0" applyFont="1" applyBorder="1" applyAlignment="1">
      <alignment vertical="center"/>
    </xf>
    <xf numFmtId="0" fontId="9" fillId="0" borderId="85" xfId="0" applyFont="1" applyBorder="1" applyAlignment="1">
      <alignment horizontal="left" vertical="center" wrapText="1" shrinkToFit="1"/>
    </xf>
    <xf numFmtId="0" fontId="9" fillId="0" borderId="84" xfId="0" applyFont="1" applyBorder="1" applyAlignment="1">
      <alignment horizontal="left" vertical="center" wrapText="1" shrinkToFit="1"/>
    </xf>
    <xf numFmtId="0" fontId="55" fillId="0" borderId="96" xfId="0" applyFont="1" applyBorder="1" applyAlignment="1">
      <alignment horizontal="left" vertical="center"/>
    </xf>
    <xf numFmtId="0" fontId="55" fillId="0" borderId="96" xfId="0" applyFont="1" applyBorder="1" applyAlignment="1">
      <alignment horizontal="center" vertical="center"/>
    </xf>
    <xf numFmtId="0" fontId="9" fillId="0" borderId="5" xfId="0" applyFont="1" applyBorder="1" applyAlignment="1">
      <alignment horizontal="left" vertical="center" shrinkToFit="1"/>
    </xf>
    <xf numFmtId="0" fontId="9" fillId="0" borderId="98" xfId="0" applyFont="1" applyBorder="1" applyAlignment="1">
      <alignment horizontal="right" vertical="center"/>
    </xf>
    <xf numFmtId="0" fontId="3" fillId="0" borderId="101" xfId="0" applyFont="1" applyBorder="1" applyAlignment="1">
      <alignment vertical="center"/>
    </xf>
    <xf numFmtId="0" fontId="9" fillId="0" borderId="98" xfId="0" applyFont="1" applyBorder="1" applyAlignment="1">
      <alignment horizontal="center" vertical="center"/>
    </xf>
    <xf numFmtId="0" fontId="55" fillId="0" borderId="95" xfId="0" applyFont="1" applyBorder="1" applyAlignment="1">
      <alignment horizontal="left" vertical="center"/>
    </xf>
    <xf numFmtId="0" fontId="55" fillId="0" borderId="93" xfId="0" applyFont="1" applyBorder="1" applyAlignment="1">
      <alignment horizontal="left" vertical="center"/>
    </xf>
    <xf numFmtId="0" fontId="55" fillId="0" borderId="92" xfId="0" applyFont="1" applyBorder="1" applyAlignment="1">
      <alignment horizontal="left" vertical="center"/>
    </xf>
    <xf numFmtId="0" fontId="55" fillId="0" borderId="96" xfId="0" applyFont="1" applyBorder="1" applyAlignment="1">
      <alignment horizontal="left" vertical="center" wrapText="1"/>
    </xf>
    <xf numFmtId="0" fontId="55" fillId="0" borderId="95" xfId="0" applyFont="1" applyBorder="1" applyAlignment="1">
      <alignment horizontal="left" vertical="center" wrapText="1"/>
    </xf>
    <xf numFmtId="0" fontId="9" fillId="0" borderId="96" xfId="0" applyFont="1" applyBorder="1" applyAlignment="1">
      <alignment horizontal="left" vertical="center" wrapText="1"/>
    </xf>
    <xf numFmtId="0" fontId="9" fillId="0" borderId="1" xfId="0" applyFont="1" applyBorder="1" applyAlignment="1">
      <alignment horizontal="center" vertical="center"/>
    </xf>
    <xf numFmtId="0" fontId="9" fillId="0" borderId="91" xfId="0" applyFont="1" applyBorder="1" applyAlignment="1">
      <alignment horizontal="center" vertical="center"/>
    </xf>
    <xf numFmtId="0" fontId="3" fillId="0" borderId="92" xfId="0" applyFont="1" applyBorder="1" applyAlignment="1">
      <alignment vertical="center"/>
    </xf>
    <xf numFmtId="0" fontId="9" fillId="0" borderId="83" xfId="0" applyFont="1" applyBorder="1" applyAlignment="1">
      <alignment horizontal="center" vertical="center" shrinkToFit="1"/>
    </xf>
    <xf numFmtId="0" fontId="55" fillId="0" borderId="85" xfId="0" applyFont="1" applyBorder="1" applyAlignment="1">
      <alignment horizontal="center" vertical="center"/>
    </xf>
    <xf numFmtId="0" fontId="9" fillId="0" borderId="85" xfId="0" applyFont="1" applyBorder="1" applyAlignment="1">
      <alignment horizontal="center" vertical="center" shrinkToFit="1"/>
    </xf>
    <xf numFmtId="0" fontId="55" fillId="0" borderId="85" xfId="0" applyFont="1" applyBorder="1" applyAlignment="1">
      <alignment vertical="center"/>
    </xf>
    <xf numFmtId="0" fontId="55" fillId="0" borderId="84" xfId="0" applyFont="1" applyBorder="1" applyAlignment="1">
      <alignment vertical="center"/>
    </xf>
    <xf numFmtId="0" fontId="9" fillId="0" borderId="94" xfId="0" applyFont="1" applyBorder="1" applyAlignment="1">
      <alignment horizontal="center" vertical="center"/>
    </xf>
    <xf numFmtId="0" fontId="3" fillId="0" borderId="95" xfId="0" applyFont="1" applyBorder="1" applyAlignment="1">
      <alignment vertical="center"/>
    </xf>
    <xf numFmtId="0" fontId="9" fillId="0" borderId="1" xfId="0" applyFont="1" applyBorder="1" applyAlignment="1">
      <alignment horizontal="center" vertical="center" wrapText="1"/>
    </xf>
    <xf numFmtId="0" fontId="9" fillId="0" borderId="0" xfId="0" applyFont="1" applyAlignment="1">
      <alignment horizontal="right" vertical="center"/>
    </xf>
    <xf numFmtId="0" fontId="3" fillId="0" borderId="97" xfId="0" applyFont="1" applyBorder="1" applyAlignment="1">
      <alignment vertical="center"/>
    </xf>
    <xf numFmtId="0" fontId="9" fillId="0" borderId="66" xfId="0" applyFont="1" applyBorder="1" applyAlignment="1">
      <alignment horizontal="center" vertical="center"/>
    </xf>
  </cellXfs>
  <cellStyles count="4">
    <cellStyle name="ハイパーリンク" xfId="1" builtinId="8"/>
    <cellStyle name="標準" xfId="0" builtinId="0"/>
    <cellStyle name="標準 2" xfId="2" xr:uid="{B4C8BC98-2835-4B1E-9FC8-961190FF473C}"/>
    <cellStyle name="標準 2 2" xfId="3" xr:uid="{8B091CC3-E80E-4875-BF85-EF995BBD79A1}"/>
  </cellStyles>
  <dxfs count="12">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
      <fill>
        <patternFill patternType="solid">
          <fgColor rgb="FFB4C6E7"/>
          <bgColor rgb="FFB4C6E7"/>
        </patternFill>
      </fill>
    </dxf>
    <dxf>
      <fill>
        <patternFill patternType="solid">
          <fgColor rgb="FFFF7C80"/>
          <bgColor rgb="FFFF7C80"/>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46</xdr:col>
      <xdr:colOff>57150</xdr:colOff>
      <xdr:row>2</xdr:row>
      <xdr:rowOff>171450</xdr:rowOff>
    </xdr:from>
    <xdr:ext cx="3171825" cy="4838700"/>
    <xdr:sp macro="" textlink="">
      <xdr:nvSpPr>
        <xdr:cNvPr id="2" name="Shape 3">
          <a:extLst>
            <a:ext uri="{FF2B5EF4-FFF2-40B4-BE49-F238E27FC236}">
              <a16:creationId xmlns:a16="http://schemas.microsoft.com/office/drawing/2014/main" id="{F1490496-868A-441C-AA0D-07F1FCDEA1BC}"/>
            </a:ext>
          </a:extLst>
        </xdr:cNvPr>
        <xdr:cNvSpPr/>
      </xdr:nvSpPr>
      <xdr:spPr>
        <a:xfrm>
          <a:off x="8077200" y="571500"/>
          <a:ext cx="3171825" cy="4838700"/>
        </a:xfrm>
        <a:prstGeom prst="rect">
          <a:avLst/>
        </a:prstGeom>
        <a:no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39</xdr:col>
      <xdr:colOff>71437</xdr:colOff>
      <xdr:row>12</xdr:row>
      <xdr:rowOff>171450</xdr:rowOff>
    </xdr:from>
    <xdr:ext cx="5709046" cy="1476375"/>
    <xdr:sp macro="" textlink="">
      <xdr:nvSpPr>
        <xdr:cNvPr id="3" name="Shape 4">
          <a:extLst>
            <a:ext uri="{FF2B5EF4-FFF2-40B4-BE49-F238E27FC236}">
              <a16:creationId xmlns:a16="http://schemas.microsoft.com/office/drawing/2014/main" id="{97630C89-65A7-4FF7-91AB-C434129F4ABE}"/>
            </a:ext>
          </a:extLst>
        </xdr:cNvPr>
        <xdr:cNvSpPr txBox="1"/>
      </xdr:nvSpPr>
      <xdr:spPr>
        <a:xfrm>
          <a:off x="6983016" y="2600325"/>
          <a:ext cx="5709046" cy="1476375"/>
        </a:xfrm>
        <a:prstGeom prst="rect">
          <a:avLst/>
        </a:prstGeom>
        <a:solidFill>
          <a:schemeClr val="lt1"/>
        </a:solidFill>
        <a:ln w="19050" cap="flat" cmpd="sng">
          <a:solidFill>
            <a:srgbClr val="366092"/>
          </a:solidFill>
          <a:prstDash val="dashDot"/>
          <a:round/>
          <a:headEnd type="none" w="sm" len="sm"/>
          <a:tailEnd type="none" w="sm" len="sm"/>
        </a:ln>
      </xdr:spPr>
      <xdr:txBody>
        <a:bodyPr spcFirstLastPara="1" wrap="square" lIns="91425" tIns="45700" rIns="91425" bIns="45700" anchor="ctr" anchorCtr="0">
          <a:noAutofit/>
        </a:bodyPr>
        <a:lstStyle/>
        <a:p>
          <a:pPr marL="0" lvl="0" indent="0" algn="ctr" rtl="0">
            <a:lnSpc>
              <a:spcPct val="66666"/>
            </a:lnSpc>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　</a:t>
          </a:r>
          <a:r>
            <a:rPr lang="en-US" sz="1600" b="1">
              <a:solidFill>
                <a:schemeClr val="dk1"/>
              </a:solidFill>
              <a:latin typeface="ＭＳ ゴシック" panose="020B0609070205080204" pitchFamily="49" charset="-128"/>
              <a:ea typeface="ＭＳ ゴシック" panose="020B0609070205080204" pitchFamily="49" charset="-128"/>
              <a:cs typeface="Cambria"/>
              <a:sym typeface="Cambria"/>
            </a:rPr>
            <a:t>入学検定料収納証明書貼付欄</a:t>
          </a:r>
          <a:endParaRPr sz="1600" b="1">
            <a:latin typeface="ＭＳ ゴシック" panose="020B0609070205080204" pitchFamily="49" charset="-128"/>
            <a:ea typeface="ＭＳ ゴシック" panose="020B0609070205080204" pitchFamily="49" charset="-128"/>
            <a:cs typeface="Cambria"/>
            <a:sym typeface="Cambria"/>
          </a:endParaRPr>
        </a:p>
        <a:p>
          <a:pPr marL="0" lvl="0" indent="0" algn="l" rtl="0">
            <a:lnSpc>
              <a:spcPct val="100000"/>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Clr>
              <a:schemeClr val="dk1"/>
            </a:buClr>
            <a:buSzPts val="1100"/>
            <a:buFont typeface="Calibri"/>
            <a:buNone/>
          </a:pPr>
          <a:r>
            <a:rPr lang="en-US" sz="1100">
              <a:solidFill>
                <a:schemeClr val="dk1"/>
              </a:solidFill>
              <a:latin typeface="ＭＳ ゴシック" panose="020B0609070205080204" pitchFamily="49" charset="-128"/>
              <a:ea typeface="ＭＳ ゴシック" panose="020B0609070205080204" pitchFamily="49" charset="-128"/>
              <a:cs typeface="Calibri"/>
              <a:sym typeface="Calibri"/>
            </a:rPr>
            <a:t>コンビニエンスストア・ペイジー・ネットバンク・クレジットカードで</a:t>
          </a: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100000"/>
            </a:lnSpc>
            <a:spcBef>
              <a:spcPts val="0"/>
            </a:spcBef>
            <a:spcAft>
              <a:spcPts val="0"/>
            </a:spcAft>
            <a:buClr>
              <a:schemeClr val="dk1"/>
            </a:buClr>
            <a:buSzPts val="1100"/>
            <a:buFont typeface="Calibri"/>
            <a:buNone/>
          </a:pPr>
          <a:r>
            <a:rPr lang="en-US" sz="1100">
              <a:solidFill>
                <a:schemeClr val="dk1"/>
              </a:solidFill>
              <a:latin typeface="ＭＳ ゴシック" panose="020B0609070205080204" pitchFamily="49" charset="-128"/>
              <a:ea typeface="ＭＳ ゴシック" panose="020B0609070205080204" pitchFamily="49" charset="-128"/>
              <a:cs typeface="Calibri"/>
              <a:sym typeface="Calibri"/>
            </a:rPr>
            <a:t>納入をした方は、こちらに収納証明書を貼付してください。</a:t>
          </a:r>
          <a:endParaRPr sz="1100">
            <a:latin typeface="ＭＳ ゴシック" panose="020B0609070205080204" pitchFamily="49" charset="-128"/>
            <a:ea typeface="ＭＳ ゴシック" panose="020B0609070205080204" pitchFamily="49" charset="-128"/>
          </a:endParaRPr>
        </a:p>
        <a:p>
          <a:pPr marL="0" lvl="0" indent="0" algn="ctr" rtl="0">
            <a:lnSpc>
              <a:spcPct val="90909"/>
            </a:lnSpc>
            <a:spcBef>
              <a:spcPts val="0"/>
            </a:spcBef>
            <a:spcAft>
              <a:spcPts val="0"/>
            </a:spcAft>
            <a:buSzPts val="1100"/>
            <a:buFont typeface="Arial"/>
            <a:buNone/>
          </a:pPr>
          <a:endParaRPr sz="1100">
            <a:latin typeface="ＭＳ ゴシック" panose="020B0609070205080204" pitchFamily="49" charset="-128"/>
            <a:ea typeface="ＭＳ ゴシック" panose="020B0609070205080204" pitchFamily="49" charset="-128"/>
          </a:endParaRPr>
        </a:p>
        <a:p>
          <a:pPr marL="0" lvl="0" indent="0" algn="ctr" rtl="0">
            <a:lnSpc>
              <a:spcPct val="90909"/>
            </a:lnSpc>
            <a:spcBef>
              <a:spcPts val="0"/>
            </a:spcBef>
            <a:spcAft>
              <a:spcPts val="0"/>
            </a:spcAft>
            <a:buClr>
              <a:schemeClr val="dk1"/>
            </a:buClr>
            <a:buSzPts val="1100"/>
            <a:buFont typeface="Calibri"/>
            <a:buNone/>
          </a:pP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※詳細</a:t>
          </a:r>
          <a:r>
            <a:rPr lang="ja-JP" alt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は本学ホームページ</a:t>
          </a: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の「</a:t>
          </a:r>
          <a:r>
            <a:rPr lang="ja-JP" alt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インターネットによる検定料納付</a:t>
          </a:r>
          <a:r>
            <a:rPr lang="en-US" sz="1100">
              <a:solidFill>
                <a:sysClr val="windowText" lastClr="000000"/>
              </a:solidFill>
              <a:latin typeface="ＭＳ ゴシック" panose="020B0609070205080204" pitchFamily="49" charset="-128"/>
              <a:ea typeface="ＭＳ ゴシック" panose="020B0609070205080204" pitchFamily="49" charset="-128"/>
              <a:cs typeface="Calibri"/>
              <a:sym typeface="Calibri"/>
            </a:rPr>
            <a:t>」をご確認ください。</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0</xdr:col>
      <xdr:colOff>119062</xdr:colOff>
      <xdr:row>39</xdr:row>
      <xdr:rowOff>86916</xdr:rowOff>
    </xdr:from>
    <xdr:ext cx="1654969" cy="2234801"/>
    <xdr:pic>
      <xdr:nvPicPr>
        <xdr:cNvPr id="4" name="image1.png">
          <a:extLst>
            <a:ext uri="{FF2B5EF4-FFF2-40B4-BE49-F238E27FC236}">
              <a16:creationId xmlns:a16="http://schemas.microsoft.com/office/drawing/2014/main" id="{AF4AA8EF-01FC-4CD2-9CFC-4FFDFF5E6DB9}"/>
            </a:ext>
          </a:extLst>
        </xdr:cNvPr>
        <xdr:cNvPicPr preferRelativeResize="0"/>
      </xdr:nvPicPr>
      <xdr:blipFill>
        <a:blip xmlns:r="http://schemas.openxmlformats.org/officeDocument/2006/relationships" r:embed="rId1" cstate="print"/>
        <a:stretch>
          <a:fillRect/>
        </a:stretch>
      </xdr:blipFill>
      <xdr:spPr>
        <a:xfrm>
          <a:off x="119062" y="7933135"/>
          <a:ext cx="1654969" cy="223480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133350</xdr:colOff>
      <xdr:row>36</xdr:row>
      <xdr:rowOff>57150</xdr:rowOff>
    </xdr:from>
    <xdr:ext cx="342900" cy="219075"/>
    <xdr:sp macro="" textlink="">
      <xdr:nvSpPr>
        <xdr:cNvPr id="5" name="Shape 5">
          <a:extLst>
            <a:ext uri="{FF2B5EF4-FFF2-40B4-BE49-F238E27FC236}">
              <a16:creationId xmlns:a16="http://schemas.microsoft.com/office/drawing/2014/main" id="{00000000-0008-0000-0600-000005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18</xdr:col>
      <xdr:colOff>142875</xdr:colOff>
      <xdr:row>40</xdr:row>
      <xdr:rowOff>38100</xdr:rowOff>
    </xdr:from>
    <xdr:ext cx="342900" cy="219075"/>
    <xdr:sp macro="" textlink="">
      <xdr:nvSpPr>
        <xdr:cNvPr id="6" name="Shape 6">
          <a:extLst>
            <a:ext uri="{FF2B5EF4-FFF2-40B4-BE49-F238E27FC236}">
              <a16:creationId xmlns:a16="http://schemas.microsoft.com/office/drawing/2014/main" id="{00000000-0008-0000-0600-000006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18</xdr:col>
      <xdr:colOff>142875</xdr:colOff>
      <xdr:row>44</xdr:row>
      <xdr:rowOff>57150</xdr:rowOff>
    </xdr:from>
    <xdr:ext cx="342900" cy="219075"/>
    <xdr:sp macro="" textlink="">
      <xdr:nvSpPr>
        <xdr:cNvPr id="2" name="Shape 6">
          <a:extLst>
            <a:ext uri="{FF2B5EF4-FFF2-40B4-BE49-F238E27FC236}">
              <a16:creationId xmlns:a16="http://schemas.microsoft.com/office/drawing/2014/main" id="{00000000-0008-0000-0600-000002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18</xdr:col>
      <xdr:colOff>133350</xdr:colOff>
      <xdr:row>48</xdr:row>
      <xdr:rowOff>66675</xdr:rowOff>
    </xdr:from>
    <xdr:ext cx="342900" cy="219075"/>
    <xdr:sp macro="" textlink="">
      <xdr:nvSpPr>
        <xdr:cNvPr id="3" name="Shape 6">
          <a:extLst>
            <a:ext uri="{FF2B5EF4-FFF2-40B4-BE49-F238E27FC236}">
              <a16:creationId xmlns:a16="http://schemas.microsoft.com/office/drawing/2014/main" id="{00000000-0008-0000-0600-000003000000}"/>
            </a:ext>
          </a:extLst>
        </xdr:cNvPr>
        <xdr:cNvSpPr/>
      </xdr:nvSpPr>
      <xdr:spPr>
        <a:xfrm>
          <a:off x="5179313" y="3675225"/>
          <a:ext cx="333375" cy="209550"/>
        </a:xfrm>
        <a:prstGeom prst="flowChart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116"/>
  <sheetViews>
    <sheetView showGridLines="0" tabSelected="1" view="pageBreakPreview" zoomScaleNormal="100" zoomScaleSheetLayoutView="100" workbookViewId="0"/>
  </sheetViews>
  <sheetFormatPr defaultColWidth="14.44140625" defaultRowHeight="15" customHeight="1"/>
  <cols>
    <col min="1" max="1" width="2.5546875" customWidth="1"/>
    <col min="2" max="2" width="27.88671875" customWidth="1"/>
    <col min="3" max="3" width="30.5546875" customWidth="1"/>
    <col min="4" max="9" width="5.5546875" customWidth="1"/>
    <col min="10" max="10" width="5.44140625" customWidth="1"/>
    <col min="11" max="11" width="7.5546875" customWidth="1"/>
    <col min="12" max="12" width="26.6640625" bestFit="1" customWidth="1"/>
    <col min="13" max="13" width="11" customWidth="1"/>
    <col min="14" max="14" width="9" customWidth="1"/>
    <col min="15" max="15" width="23.6640625" customWidth="1"/>
    <col min="16" max="16" width="11.44140625" customWidth="1"/>
    <col min="17" max="26" width="9" customWidth="1"/>
  </cols>
  <sheetData>
    <row r="1" spans="1:24" ht="14.25" customHeight="1">
      <c r="A1" s="1"/>
      <c r="B1" s="2"/>
      <c r="C1" s="1"/>
      <c r="D1" s="71"/>
      <c r="E1" s="72"/>
      <c r="F1" s="73"/>
      <c r="G1" s="578" t="s">
        <v>0</v>
      </c>
      <c r="H1" s="311"/>
      <c r="I1" s="311"/>
      <c r="J1" s="311"/>
      <c r="K1" s="311"/>
      <c r="L1" s="1"/>
      <c r="M1" s="1"/>
      <c r="N1" s="1"/>
      <c r="O1" s="1"/>
      <c r="P1" s="1"/>
      <c r="Q1" s="1"/>
      <c r="R1" s="1"/>
      <c r="S1" s="1"/>
      <c r="T1" s="1"/>
      <c r="U1" s="1"/>
      <c r="V1" s="1"/>
      <c r="W1" s="1"/>
      <c r="X1" s="1"/>
    </row>
    <row r="2" spans="1:24" ht="14.25" customHeight="1">
      <c r="A2" s="1"/>
      <c r="B2" s="2"/>
      <c r="C2" s="1"/>
      <c r="D2" s="74"/>
      <c r="E2" s="75"/>
      <c r="F2" s="76"/>
      <c r="G2" s="578" t="s">
        <v>1</v>
      </c>
      <c r="H2" s="311"/>
      <c r="I2" s="311"/>
      <c r="J2" s="311"/>
      <c r="K2" s="311"/>
      <c r="L2" s="1"/>
      <c r="M2" s="1"/>
      <c r="N2" s="1"/>
      <c r="O2" s="1"/>
      <c r="P2" s="1"/>
      <c r="Q2" s="1"/>
      <c r="R2" s="1"/>
      <c r="S2" s="1"/>
      <c r="T2" s="1"/>
      <c r="U2" s="1"/>
      <c r="V2" s="1"/>
      <c r="W2" s="1"/>
      <c r="X2" s="1"/>
    </row>
    <row r="3" spans="1:24" ht="14.25" customHeight="1">
      <c r="A3" s="1"/>
      <c r="B3" s="2"/>
      <c r="C3" s="1"/>
      <c r="D3" s="1"/>
      <c r="E3" s="1"/>
      <c r="F3" s="1"/>
      <c r="G3" s="1"/>
      <c r="H3" s="1"/>
      <c r="I3" s="1"/>
      <c r="J3" s="1"/>
      <c r="K3" s="1"/>
      <c r="L3" s="1"/>
      <c r="M3" s="1"/>
      <c r="N3" s="1"/>
      <c r="O3" s="1"/>
      <c r="P3" s="1"/>
      <c r="Q3" s="1"/>
      <c r="R3" s="1"/>
      <c r="S3" s="1"/>
      <c r="T3" s="1"/>
      <c r="U3" s="1"/>
      <c r="V3" s="1"/>
      <c r="W3" s="1"/>
      <c r="X3" s="1"/>
    </row>
    <row r="4" spans="1:24" ht="14.25" customHeight="1">
      <c r="A4" s="1"/>
      <c r="B4" s="2"/>
      <c r="C4" s="579" t="s">
        <v>2</v>
      </c>
      <c r="D4" s="355"/>
      <c r="E4" s="355"/>
      <c r="F4" s="355"/>
      <c r="G4" s="355"/>
      <c r="H4" s="355"/>
      <c r="I4" s="355"/>
      <c r="J4" s="355"/>
      <c r="K4" s="356"/>
      <c r="L4" s="1"/>
      <c r="M4" s="1"/>
      <c r="N4" s="1"/>
      <c r="O4" s="1"/>
      <c r="P4" s="1"/>
      <c r="Q4" s="1"/>
      <c r="R4" s="1"/>
      <c r="S4" s="1"/>
      <c r="T4" s="1"/>
      <c r="U4" s="1"/>
      <c r="V4" s="1"/>
      <c r="W4" s="1"/>
      <c r="X4" s="1"/>
    </row>
    <row r="5" spans="1:24" ht="14.25" customHeight="1">
      <c r="A5" s="1"/>
      <c r="B5" s="2"/>
      <c r="C5" s="26" t="s">
        <v>3</v>
      </c>
      <c r="D5" s="580" t="s">
        <v>4</v>
      </c>
      <c r="E5" s="345"/>
      <c r="F5" s="345"/>
      <c r="G5" s="345"/>
      <c r="H5" s="345"/>
      <c r="I5" s="345"/>
      <c r="J5" s="345"/>
      <c r="K5" s="346"/>
      <c r="L5" s="1"/>
      <c r="M5" s="1"/>
      <c r="N5" s="1"/>
      <c r="O5" s="1"/>
      <c r="P5" s="1"/>
      <c r="Q5" s="1"/>
      <c r="R5" s="1"/>
      <c r="S5" s="1"/>
      <c r="T5" s="1"/>
      <c r="U5" s="1"/>
      <c r="V5" s="1"/>
      <c r="W5" s="1"/>
      <c r="X5" s="1"/>
    </row>
    <row r="6" spans="1:24" ht="14.25" customHeight="1">
      <c r="A6" s="1"/>
      <c r="B6" s="2"/>
      <c r="C6" s="113" t="s">
        <v>5</v>
      </c>
      <c r="D6" s="581"/>
      <c r="E6" s="562"/>
      <c r="F6" s="562"/>
      <c r="G6" s="562"/>
      <c r="H6" s="562"/>
      <c r="I6" s="562"/>
      <c r="J6" s="562"/>
      <c r="K6" s="562"/>
      <c r="L6" s="3" t="str">
        <f>IF(COUNTA(D6)=0,"※選択してください","入力ＯＫ！")</f>
        <v>※選択してください</v>
      </c>
      <c r="M6" s="4"/>
      <c r="N6" s="1"/>
      <c r="O6" s="1"/>
      <c r="P6" s="1"/>
      <c r="Q6" s="1"/>
      <c r="R6" s="1"/>
      <c r="S6" s="1"/>
      <c r="T6" s="1"/>
      <c r="U6" s="1"/>
      <c r="V6" s="1"/>
      <c r="W6" s="1"/>
      <c r="X6" s="1"/>
    </row>
    <row r="7" spans="1:24" ht="14.25" customHeight="1">
      <c r="A7" s="1"/>
      <c r="B7" s="2"/>
      <c r="C7" s="113" t="s">
        <v>7</v>
      </c>
      <c r="D7" s="581"/>
      <c r="E7" s="562"/>
      <c r="F7" s="562"/>
      <c r="G7" s="562"/>
      <c r="H7" s="562"/>
      <c r="I7" s="562"/>
      <c r="J7" s="562"/>
      <c r="K7" s="562"/>
      <c r="L7" s="3" t="str">
        <f>IF(COUNTA(D7)=0,"※選択してください",IF(D7=D6,"この組み合わせは選択できません","入力ＯＫ！"))</f>
        <v>※選択してください</v>
      </c>
      <c r="M7" s="4"/>
      <c r="N7" s="1"/>
      <c r="O7" s="1"/>
      <c r="P7" s="1"/>
      <c r="Q7" s="1"/>
      <c r="R7" s="1"/>
      <c r="S7" s="1"/>
      <c r="T7" s="1"/>
      <c r="U7" s="1"/>
      <c r="V7" s="1"/>
      <c r="W7" s="1"/>
      <c r="X7" s="1"/>
    </row>
    <row r="8" spans="1:24" ht="14.25" customHeight="1">
      <c r="A8" s="1"/>
      <c r="B8" s="5"/>
      <c r="C8" s="113" t="s">
        <v>9</v>
      </c>
      <c r="D8" s="581"/>
      <c r="E8" s="562"/>
      <c r="F8" s="562"/>
      <c r="G8" s="562"/>
      <c r="H8" s="562"/>
      <c r="I8" s="562"/>
      <c r="J8" s="562"/>
      <c r="K8" s="562"/>
      <c r="L8" s="6" t="str">
        <f>IF(COUNTA(D8)=0,"※選択してください",IF(OR(P9=TRUE,P11=TRUE),"※入学時期を確認してください","入力ＯＫ！"))</f>
        <v>※選択してください</v>
      </c>
      <c r="M8" s="7"/>
      <c r="N8" s="1"/>
      <c r="O8" s="1"/>
      <c r="P8" s="8"/>
      <c r="Q8" s="1"/>
      <c r="R8" s="1"/>
      <c r="S8" s="1"/>
      <c r="T8" s="1"/>
      <c r="U8" s="1"/>
      <c r="V8" s="1"/>
      <c r="W8" s="1"/>
      <c r="X8" s="1"/>
    </row>
    <row r="9" spans="1:24" ht="14.25" customHeight="1">
      <c r="A9" s="1"/>
      <c r="B9" s="2"/>
      <c r="C9" s="113" t="s">
        <v>10</v>
      </c>
      <c r="D9" s="582"/>
      <c r="E9" s="583"/>
      <c r="F9" s="583"/>
      <c r="G9" s="583"/>
      <c r="H9" s="583"/>
      <c r="I9" s="583"/>
      <c r="J9" s="583"/>
      <c r="K9" s="584"/>
      <c r="L9" s="6" t="str">
        <f t="shared" ref="L9:L10" si="0">IF(COUNTA(D9)=0,"※選択してください",IF(OR(P10=TRUE,P12=TRUE),"※入学時期を確認してください","入力ＯＫ！"))</f>
        <v>※選択してください</v>
      </c>
      <c r="M9" s="7"/>
      <c r="N9" s="1"/>
      <c r="O9" s="1"/>
      <c r="P9" s="8"/>
      <c r="Q9" s="1"/>
      <c r="R9" s="1"/>
      <c r="S9" s="1"/>
      <c r="T9" s="1"/>
      <c r="U9" s="1"/>
      <c r="V9" s="1"/>
      <c r="W9" s="1"/>
      <c r="X9" s="1"/>
    </row>
    <row r="10" spans="1:24" ht="14.25" customHeight="1">
      <c r="A10" s="1"/>
      <c r="B10" s="2"/>
      <c r="C10" s="113" t="s">
        <v>12</v>
      </c>
      <c r="D10" s="582"/>
      <c r="E10" s="583"/>
      <c r="F10" s="583"/>
      <c r="G10" s="583"/>
      <c r="H10" s="583"/>
      <c r="I10" s="583"/>
      <c r="J10" s="583"/>
      <c r="K10" s="584"/>
      <c r="L10" s="6" t="str">
        <f t="shared" si="0"/>
        <v>※選択してください</v>
      </c>
      <c r="M10" s="7"/>
      <c r="N10" s="1"/>
      <c r="O10" s="1"/>
      <c r="P10" s="8"/>
      <c r="Q10" s="1"/>
      <c r="R10" s="1"/>
      <c r="S10" s="1"/>
      <c r="T10" s="1"/>
      <c r="U10" s="1"/>
      <c r="V10" s="1"/>
      <c r="W10" s="1"/>
      <c r="X10" s="1"/>
    </row>
    <row r="11" spans="1:24" ht="14.25" customHeight="1">
      <c r="A11" s="1"/>
      <c r="B11" s="2"/>
      <c r="C11" s="594" t="s">
        <v>13</v>
      </c>
      <c r="D11" s="595" t="s">
        <v>14</v>
      </c>
      <c r="E11" s="562"/>
      <c r="F11" s="562"/>
      <c r="G11" s="562"/>
      <c r="H11" s="595" t="s">
        <v>15</v>
      </c>
      <c r="I11" s="562"/>
      <c r="J11" s="562"/>
      <c r="K11" s="562"/>
      <c r="L11" s="1"/>
      <c r="M11" s="7"/>
      <c r="N11" s="1"/>
      <c r="O11" s="1"/>
      <c r="P11" s="1"/>
      <c r="Q11" s="1"/>
      <c r="R11" s="1"/>
      <c r="S11" s="1"/>
      <c r="T11" s="1"/>
      <c r="U11" s="1"/>
      <c r="V11" s="1"/>
      <c r="W11" s="1"/>
      <c r="X11" s="1"/>
    </row>
    <row r="12" spans="1:24" ht="14.25" customHeight="1">
      <c r="A12" s="1"/>
      <c r="B12" s="2"/>
      <c r="C12" s="562"/>
      <c r="D12" s="596"/>
      <c r="E12" s="562"/>
      <c r="F12" s="562"/>
      <c r="G12" s="562"/>
      <c r="H12" s="596"/>
      <c r="I12" s="562"/>
      <c r="J12" s="562"/>
      <c r="K12" s="562"/>
      <c r="L12" s="3" t="str">
        <f>IF(COUNTA(D12:K12)=2,"入力ＯＫ！","※入力してください")</f>
        <v>※入力してください</v>
      </c>
      <c r="M12" s="7"/>
      <c r="N12" s="1"/>
      <c r="O12" s="1"/>
      <c r="P12" s="1"/>
      <c r="Q12" s="1"/>
      <c r="R12" s="1"/>
      <c r="S12" s="1"/>
      <c r="T12" s="1"/>
      <c r="U12" s="1"/>
      <c r="V12" s="1"/>
      <c r="W12" s="1"/>
      <c r="X12" s="1"/>
    </row>
    <row r="13" spans="1:24" ht="14.25" customHeight="1">
      <c r="A13" s="1"/>
      <c r="B13" s="2"/>
      <c r="C13" s="113" t="s">
        <v>16</v>
      </c>
      <c r="D13" s="596"/>
      <c r="E13" s="562"/>
      <c r="F13" s="562"/>
      <c r="G13" s="562"/>
      <c r="H13" s="596"/>
      <c r="I13" s="562"/>
      <c r="J13" s="562"/>
      <c r="K13" s="562"/>
      <c r="L13" s="3" t="str">
        <f>IF(COUNTA(D13:K13)=2,"入力ＯＫ！","※入力してください")</f>
        <v>※入力してください</v>
      </c>
      <c r="M13" s="7"/>
      <c r="N13" s="1"/>
      <c r="O13" s="1"/>
      <c r="P13" s="1"/>
      <c r="Q13" s="1"/>
      <c r="R13" s="1"/>
      <c r="S13" s="1"/>
      <c r="T13" s="1"/>
      <c r="U13" s="1"/>
      <c r="V13" s="1"/>
      <c r="W13" s="1"/>
      <c r="X13" s="1"/>
    </row>
    <row r="14" spans="1:24" ht="14.25" customHeight="1">
      <c r="A14" s="1"/>
      <c r="B14" s="2"/>
      <c r="C14" s="113" t="s">
        <v>17</v>
      </c>
      <c r="D14" s="615"/>
      <c r="E14" s="616"/>
      <c r="F14" s="616"/>
      <c r="G14" s="617"/>
      <c r="H14" s="615"/>
      <c r="I14" s="616"/>
      <c r="J14" s="616"/>
      <c r="K14" s="617"/>
      <c r="L14" s="3" t="str">
        <f>IF(COUNTA(D14:K14)=2,"入力ＯＫ！","※入力してください")</f>
        <v>※入力してください</v>
      </c>
      <c r="M14" s="7"/>
      <c r="N14" s="1"/>
      <c r="O14" s="1"/>
      <c r="P14" s="1"/>
      <c r="Q14" s="1"/>
      <c r="R14" s="1"/>
      <c r="S14" s="1"/>
      <c r="T14" s="1"/>
      <c r="U14" s="1"/>
      <c r="V14" s="1"/>
      <c r="W14" s="1"/>
      <c r="X14" s="1"/>
    </row>
    <row r="15" spans="1:24" ht="14.25" customHeight="1">
      <c r="A15" s="1"/>
      <c r="B15" s="2"/>
      <c r="C15" s="113" t="s">
        <v>18</v>
      </c>
      <c r="D15" s="581"/>
      <c r="E15" s="562"/>
      <c r="F15" s="562"/>
      <c r="G15" s="562"/>
      <c r="H15" s="562"/>
      <c r="I15" s="562"/>
      <c r="J15" s="562"/>
      <c r="K15" s="562"/>
      <c r="L15" s="3" t="str">
        <f>IF(COUNTA(D15)=0,"※選択してください","入力ＯＫ！")</f>
        <v>※選択してください</v>
      </c>
      <c r="M15" s="7"/>
      <c r="N15" s="1"/>
      <c r="O15" s="1"/>
      <c r="P15" s="1"/>
      <c r="Q15" s="1"/>
      <c r="R15" s="1"/>
      <c r="S15" s="1"/>
      <c r="T15" s="1"/>
      <c r="U15" s="1"/>
      <c r="V15" s="1"/>
      <c r="W15" s="1"/>
      <c r="X15" s="1"/>
    </row>
    <row r="16" spans="1:24" ht="14.25" customHeight="1">
      <c r="A16" s="1"/>
      <c r="B16" s="2"/>
      <c r="C16" s="259" t="s">
        <v>20</v>
      </c>
      <c r="D16" s="591"/>
      <c r="E16" s="592"/>
      <c r="F16" s="592"/>
      <c r="G16" s="592"/>
      <c r="H16" s="592"/>
      <c r="I16" s="592"/>
      <c r="J16" s="592"/>
      <c r="K16" s="593"/>
      <c r="L16" s="3" t="str">
        <f>IF(COUNTA(D16)=1,"入力ＯＫ！","※入力してください")</f>
        <v>※入力してください</v>
      </c>
      <c r="M16" s="7"/>
      <c r="N16" s="1"/>
      <c r="O16" s="1"/>
      <c r="P16" s="1"/>
      <c r="Q16" s="1"/>
      <c r="R16" s="1"/>
      <c r="S16" s="1"/>
      <c r="T16" s="1"/>
      <c r="U16" s="1"/>
      <c r="V16" s="1"/>
      <c r="W16" s="1"/>
      <c r="X16" s="1"/>
    </row>
    <row r="17" spans="1:24" ht="13.95" customHeight="1">
      <c r="A17" s="1"/>
      <c r="B17" s="2"/>
      <c r="C17" s="113" t="s">
        <v>21</v>
      </c>
      <c r="D17" s="591"/>
      <c r="E17" s="592"/>
      <c r="F17" s="592"/>
      <c r="G17" s="592"/>
      <c r="H17" s="592"/>
      <c r="I17" s="592"/>
      <c r="J17" s="592"/>
      <c r="K17" s="593"/>
      <c r="L17" s="6" t="str">
        <f t="shared" ref="L17" si="1">IF(COUNTA(D17)=1,"入力ＯＫ！","※外国籍の方は入力してください")</f>
        <v>※外国籍の方は入力してください</v>
      </c>
      <c r="M17" s="7"/>
      <c r="N17" s="1"/>
      <c r="O17" s="1"/>
      <c r="P17" s="1"/>
      <c r="Q17" s="1"/>
      <c r="R17" s="1"/>
      <c r="S17" s="1"/>
      <c r="T17" s="1"/>
      <c r="U17" s="1"/>
      <c r="V17" s="1"/>
      <c r="W17" s="1"/>
      <c r="X17" s="1"/>
    </row>
    <row r="18" spans="1:24" ht="14.25" customHeight="1">
      <c r="A18" s="1"/>
      <c r="B18" s="2"/>
      <c r="C18" s="113" t="s">
        <v>22</v>
      </c>
      <c r="D18" s="596"/>
      <c r="E18" s="562"/>
      <c r="F18" s="115" t="s">
        <v>23</v>
      </c>
      <c r="G18" s="114"/>
      <c r="H18" s="115" t="s">
        <v>24</v>
      </c>
      <c r="I18" s="114"/>
      <c r="J18" s="115" t="s">
        <v>25</v>
      </c>
      <c r="K18" s="116"/>
      <c r="L18" s="3" t="str">
        <f>IF(COUNTA(D18:J18)=6,"入力ＯＫ！","※入力してください")</f>
        <v>※入力してください</v>
      </c>
      <c r="M18" s="1"/>
      <c r="N18" s="1"/>
      <c r="O18" s="1"/>
      <c r="P18" s="1"/>
      <c r="Q18" s="1"/>
      <c r="R18" s="1"/>
      <c r="S18" s="1"/>
      <c r="T18" s="1"/>
      <c r="U18" s="1"/>
      <c r="V18" s="1"/>
      <c r="W18" s="1"/>
      <c r="X18" s="1"/>
    </row>
    <row r="19" spans="1:24" ht="14.25" customHeight="1">
      <c r="A19" s="1"/>
      <c r="B19" s="2"/>
      <c r="C19" s="113" t="s">
        <v>26</v>
      </c>
      <c r="D19" s="117" t="s">
        <v>27</v>
      </c>
      <c r="E19" s="596"/>
      <c r="F19" s="562"/>
      <c r="G19" s="562"/>
      <c r="H19" s="118" t="s">
        <v>28</v>
      </c>
      <c r="I19" s="618"/>
      <c r="J19" s="562"/>
      <c r="K19" s="562"/>
      <c r="L19" s="3" t="str">
        <f>IF(COUNTA(E19:I19)=3,"入力ＯＫ！","※入力してください")</f>
        <v>※入力してください</v>
      </c>
      <c r="M19" s="1"/>
      <c r="N19" s="1"/>
      <c r="O19" s="1"/>
      <c r="P19" s="1"/>
      <c r="Q19" s="1"/>
      <c r="R19" s="1"/>
      <c r="S19" s="1"/>
      <c r="T19" s="1"/>
      <c r="U19" s="1"/>
      <c r="V19" s="1"/>
      <c r="W19" s="1"/>
      <c r="X19" s="1"/>
    </row>
    <row r="20" spans="1:24" ht="14.25" customHeight="1">
      <c r="A20" s="1"/>
      <c r="B20" s="2"/>
      <c r="C20" s="113" t="s">
        <v>29</v>
      </c>
      <c r="D20" s="573"/>
      <c r="E20" s="562"/>
      <c r="F20" s="562"/>
      <c r="G20" s="562"/>
      <c r="H20" s="562"/>
      <c r="I20" s="562"/>
      <c r="J20" s="562"/>
      <c r="K20" s="562"/>
      <c r="L20" s="3" t="str">
        <f>IF(COUNTA(D20)=1,"入力ＯＫ！","※入力してください")</f>
        <v>※入力してください</v>
      </c>
      <c r="M20" s="1"/>
      <c r="N20" s="1"/>
      <c r="O20" s="16"/>
      <c r="P20" s="1"/>
      <c r="Q20" s="1"/>
      <c r="R20" s="1"/>
      <c r="S20" s="1"/>
      <c r="T20" s="1"/>
      <c r="U20" s="1"/>
      <c r="V20" s="1"/>
      <c r="W20" s="1"/>
      <c r="X20" s="1"/>
    </row>
    <row r="21" spans="1:24" ht="14.25" customHeight="1">
      <c r="A21" s="1"/>
      <c r="B21" s="2"/>
      <c r="C21" s="113" t="s">
        <v>30</v>
      </c>
      <c r="D21" s="591"/>
      <c r="E21" s="592"/>
      <c r="F21" s="592"/>
      <c r="G21" s="592"/>
      <c r="H21" s="592"/>
      <c r="I21" s="592"/>
      <c r="J21" s="592"/>
      <c r="K21" s="593"/>
      <c r="L21" s="3" t="str">
        <f>IF(COUNTA(D21)=1,"入力ＯＫ！","※入力してください")</f>
        <v>※入力してください</v>
      </c>
      <c r="M21" s="1"/>
      <c r="N21" s="1"/>
      <c r="O21" s="16"/>
      <c r="P21" s="1"/>
      <c r="Q21" s="1"/>
      <c r="R21" s="1"/>
      <c r="S21" s="1"/>
      <c r="T21" s="1"/>
      <c r="U21" s="1"/>
      <c r="V21" s="1"/>
      <c r="W21" s="1"/>
      <c r="X21" s="1"/>
    </row>
    <row r="22" spans="1:24" ht="14.25" customHeight="1">
      <c r="A22" s="1"/>
      <c r="B22" s="2"/>
      <c r="C22" s="113" t="s">
        <v>31</v>
      </c>
      <c r="D22" s="573"/>
      <c r="E22" s="562"/>
      <c r="F22" s="562"/>
      <c r="G22" s="562"/>
      <c r="H22" s="562"/>
      <c r="I22" s="562"/>
      <c r="J22" s="562"/>
      <c r="K22" s="117" t="s">
        <v>32</v>
      </c>
      <c r="L22" s="6" t="str">
        <f>IF(COUNTA(D22)=1,"入力ＯＫ！","※必要に応じて入力してください")</f>
        <v>※必要に応じて入力してください</v>
      </c>
      <c r="M22" s="1"/>
      <c r="N22" s="1"/>
      <c r="O22" s="16"/>
      <c r="P22" s="1"/>
      <c r="Q22" s="1"/>
      <c r="R22" s="1"/>
      <c r="S22" s="1"/>
      <c r="T22" s="1"/>
      <c r="U22" s="1"/>
      <c r="V22" s="1"/>
      <c r="W22" s="1"/>
      <c r="X22" s="1"/>
    </row>
    <row r="23" spans="1:24" ht="14.25" customHeight="1">
      <c r="A23" s="1"/>
      <c r="B23" s="2"/>
      <c r="C23" s="113" t="s">
        <v>33</v>
      </c>
      <c r="D23" s="561"/>
      <c r="E23" s="561"/>
      <c r="F23" s="561"/>
      <c r="G23" s="561"/>
      <c r="H23" s="561"/>
      <c r="I23" s="561"/>
      <c r="J23" s="561"/>
      <c r="K23" s="561"/>
      <c r="L23" s="3" t="str">
        <f t="shared" ref="L23" si="2">IF(COUNTA(D23)=1,"入力ＯＫ！","※入力してください")</f>
        <v>※入力してください</v>
      </c>
      <c r="M23" s="1"/>
      <c r="N23" s="1"/>
      <c r="O23" s="8"/>
      <c r="P23" s="1"/>
      <c r="Q23" s="1"/>
      <c r="R23" s="1"/>
      <c r="S23" s="1"/>
      <c r="T23" s="1"/>
      <c r="U23" s="1"/>
      <c r="V23" s="1"/>
      <c r="W23" s="1"/>
      <c r="X23" s="1"/>
    </row>
    <row r="24" spans="1:24" ht="14.25" customHeight="1">
      <c r="A24" s="1"/>
      <c r="B24" s="2"/>
      <c r="C24" s="113" t="s">
        <v>34</v>
      </c>
      <c r="D24" s="599"/>
      <c r="E24" s="600"/>
      <c r="F24" s="600"/>
      <c r="G24" s="600"/>
      <c r="H24" s="600"/>
      <c r="I24" s="600"/>
      <c r="J24" s="600"/>
      <c r="K24" s="600"/>
      <c r="L24" s="3" t="str">
        <f>IF(COUNTA(D24)=1,"入力ＯＫ！","※入力してください")</f>
        <v>※入力してください</v>
      </c>
      <c r="M24" s="1"/>
      <c r="N24" s="1"/>
      <c r="O24" s="1"/>
      <c r="P24" s="1"/>
      <c r="Q24" s="1"/>
      <c r="R24" s="1"/>
      <c r="S24" s="1"/>
      <c r="T24" s="1"/>
      <c r="U24" s="1"/>
      <c r="V24" s="1"/>
      <c r="W24" s="1"/>
      <c r="X24" s="1"/>
    </row>
    <row r="25" spans="1:24" ht="14.25" customHeight="1">
      <c r="A25" s="1"/>
      <c r="B25" s="2"/>
      <c r="C25" s="113" t="s">
        <v>35</v>
      </c>
      <c r="D25" s="561"/>
      <c r="E25" s="562"/>
      <c r="F25" s="562"/>
      <c r="G25" s="562"/>
      <c r="H25" s="562"/>
      <c r="I25" s="562"/>
      <c r="J25" s="562"/>
      <c r="K25" s="562"/>
      <c r="L25" s="3" t="str">
        <f>IF(COUNTA(D25)=1,"入力ＯＫ！","※入力してください")</f>
        <v>※入力してください</v>
      </c>
      <c r="M25" s="1"/>
      <c r="N25" s="1"/>
      <c r="O25" s="16"/>
      <c r="P25" s="1"/>
      <c r="Q25" s="1"/>
      <c r="R25" s="1"/>
      <c r="S25" s="1"/>
      <c r="T25" s="1"/>
      <c r="U25" s="1"/>
      <c r="V25" s="1"/>
      <c r="W25" s="1"/>
      <c r="X25" s="1"/>
    </row>
    <row r="26" spans="1:24" ht="14.25" customHeight="1">
      <c r="A26" s="1"/>
      <c r="B26" s="2"/>
      <c r="C26" s="113" t="s">
        <v>36</v>
      </c>
      <c r="D26" s="601"/>
      <c r="E26" s="602"/>
      <c r="F26" s="602"/>
      <c r="G26" s="602"/>
      <c r="H26" s="602"/>
      <c r="I26" s="602"/>
      <c r="J26" s="602"/>
      <c r="K26" s="603"/>
      <c r="L26" s="6" t="str">
        <f>IF(COUNTA(D26)=1,"入力ＯＫ！","※必要に応じて入力してください")</f>
        <v>※必要に応じて入力してください</v>
      </c>
      <c r="M26" s="1"/>
      <c r="N26" s="1"/>
      <c r="O26" s="1"/>
      <c r="P26" s="1"/>
      <c r="Q26" s="1"/>
      <c r="R26" s="1"/>
      <c r="S26" s="1"/>
      <c r="T26" s="1"/>
      <c r="U26" s="1"/>
      <c r="V26" s="1"/>
      <c r="W26" s="1"/>
      <c r="X26" s="1"/>
    </row>
    <row r="27" spans="1:24" ht="14.25" customHeight="1" thickBot="1">
      <c r="A27" s="1"/>
      <c r="B27" s="2"/>
      <c r="C27" s="1"/>
      <c r="D27" s="7"/>
      <c r="E27" s="7"/>
      <c r="F27" s="1"/>
      <c r="G27" s="1"/>
      <c r="H27" s="1"/>
      <c r="I27" s="1"/>
      <c r="J27" s="1"/>
      <c r="K27" s="1"/>
      <c r="L27" s="1"/>
      <c r="M27" s="1"/>
      <c r="N27" s="1"/>
      <c r="O27" s="1"/>
      <c r="P27" s="1"/>
      <c r="Q27" s="1"/>
      <c r="R27" s="1"/>
      <c r="S27" s="1"/>
      <c r="T27" s="1"/>
      <c r="U27" s="1"/>
      <c r="V27" s="1"/>
      <c r="W27" s="1"/>
      <c r="X27" s="1"/>
    </row>
    <row r="28" spans="1:24" ht="14.25" customHeight="1">
      <c r="A28" s="1"/>
      <c r="B28" s="123" t="s">
        <v>37</v>
      </c>
      <c r="C28" s="124"/>
      <c r="D28" s="124"/>
      <c r="E28" s="124"/>
      <c r="F28" s="124"/>
      <c r="G28" s="124"/>
      <c r="H28" s="124"/>
      <c r="I28" s="124"/>
      <c r="J28" s="124"/>
      <c r="K28" s="125"/>
      <c r="L28" s="16"/>
      <c r="M28" s="1"/>
      <c r="N28" s="1"/>
      <c r="O28" s="1"/>
      <c r="P28" s="1"/>
      <c r="Q28" s="1"/>
      <c r="R28" s="1"/>
      <c r="S28" s="1"/>
      <c r="T28" s="1"/>
      <c r="U28" s="1"/>
      <c r="V28" s="1"/>
      <c r="W28" s="1"/>
      <c r="X28" s="1"/>
    </row>
    <row r="29" spans="1:24" ht="14.25" customHeight="1">
      <c r="A29" s="1"/>
      <c r="B29" s="126" t="s">
        <v>3</v>
      </c>
      <c r="C29" s="77"/>
      <c r="D29" s="597" t="s">
        <v>4</v>
      </c>
      <c r="E29" s="530"/>
      <c r="F29" s="530"/>
      <c r="G29" s="530"/>
      <c r="H29" s="530"/>
      <c r="I29" s="530"/>
      <c r="J29" s="530"/>
      <c r="K29" s="598"/>
      <c r="L29" s="16"/>
      <c r="M29" s="1"/>
      <c r="N29" s="1"/>
      <c r="O29" s="1"/>
      <c r="P29" s="1"/>
      <c r="Q29" s="1"/>
      <c r="R29" s="1"/>
      <c r="S29" s="1"/>
      <c r="T29" s="1"/>
      <c r="U29" s="1"/>
      <c r="V29" s="1"/>
      <c r="W29" s="1"/>
      <c r="X29" s="1"/>
    </row>
    <row r="30" spans="1:24" ht="14.25" customHeight="1">
      <c r="A30" s="1"/>
      <c r="B30" s="585" t="s">
        <v>38</v>
      </c>
      <c r="C30" s="17" t="s">
        <v>39</v>
      </c>
      <c r="D30" s="587"/>
      <c r="E30" s="588"/>
      <c r="F30" s="586"/>
      <c r="G30" s="355"/>
      <c r="H30" s="355"/>
      <c r="I30" s="355"/>
      <c r="J30" s="355"/>
      <c r="K30" s="575"/>
      <c r="L30" s="3" t="str">
        <f>IF(COUNTA(D30)=0,"※選択してください","入力ＯＫ！")</f>
        <v>※選択してください</v>
      </c>
      <c r="M30" s="1"/>
      <c r="N30" s="1"/>
      <c r="O30" s="1"/>
      <c r="P30" s="1"/>
      <c r="Q30" s="1"/>
      <c r="R30" s="1"/>
      <c r="S30" s="1"/>
      <c r="T30" s="1"/>
      <c r="U30" s="1"/>
      <c r="V30" s="1"/>
      <c r="W30" s="1"/>
      <c r="X30" s="1"/>
    </row>
    <row r="31" spans="1:24" ht="14.25" customHeight="1">
      <c r="A31" s="1"/>
      <c r="B31" s="567"/>
      <c r="C31" s="9" t="s">
        <v>41</v>
      </c>
      <c r="D31" s="527"/>
      <c r="E31" s="359"/>
      <c r="F31" s="359"/>
      <c r="G31" s="359"/>
      <c r="H31" s="359"/>
      <c r="I31" s="359"/>
      <c r="J31" s="359"/>
      <c r="K31" s="565"/>
      <c r="L31" s="3" t="str">
        <f t="shared" ref="L31:L88" si="3">IF(COUNTA(D31)=1,"入力ＯＫ！","※入力してください")</f>
        <v>※入力してください</v>
      </c>
      <c r="M31" s="1"/>
      <c r="N31" s="1"/>
      <c r="O31" s="1"/>
      <c r="P31" s="1"/>
      <c r="Q31" s="1"/>
      <c r="R31" s="1"/>
      <c r="S31" s="1"/>
      <c r="T31" s="1"/>
      <c r="U31" s="1"/>
      <c r="V31" s="1"/>
      <c r="W31" s="1"/>
      <c r="X31" s="1"/>
    </row>
    <row r="32" spans="1:24" ht="14.25" customHeight="1">
      <c r="A32" s="1"/>
      <c r="B32" s="567"/>
      <c r="C32" s="9" t="s">
        <v>42</v>
      </c>
      <c r="D32" s="527"/>
      <c r="E32" s="359"/>
      <c r="F32" s="359"/>
      <c r="G32" s="359"/>
      <c r="H32" s="359"/>
      <c r="I32" s="359"/>
      <c r="J32" s="359"/>
      <c r="K32" s="565"/>
      <c r="L32" s="3" t="str">
        <f t="shared" si="3"/>
        <v>※入力してください</v>
      </c>
      <c r="M32" s="1"/>
      <c r="N32" s="1"/>
      <c r="O32" s="1"/>
      <c r="P32" s="1"/>
      <c r="Q32" s="1"/>
      <c r="R32" s="1"/>
      <c r="S32" s="1"/>
      <c r="T32" s="1"/>
      <c r="U32" s="1"/>
      <c r="V32" s="1"/>
      <c r="W32" s="1"/>
      <c r="X32" s="1"/>
    </row>
    <row r="33" spans="1:24">
      <c r="A33" s="1"/>
      <c r="B33" s="567"/>
      <c r="C33" s="18" t="s">
        <v>43</v>
      </c>
      <c r="D33" s="543"/>
      <c r="E33" s="362"/>
      <c r="F33" s="9" t="s">
        <v>23</v>
      </c>
      <c r="G33" s="10"/>
      <c r="H33" s="9" t="s">
        <v>24</v>
      </c>
      <c r="I33" s="10"/>
      <c r="J33" s="131" t="s">
        <v>25</v>
      </c>
      <c r="K33" s="132" t="s">
        <v>44</v>
      </c>
      <c r="L33" s="3" t="str">
        <f t="shared" si="3"/>
        <v>※入力してください</v>
      </c>
      <c r="M33" s="1"/>
      <c r="N33" s="1"/>
      <c r="O33" s="1"/>
      <c r="P33" s="1"/>
      <c r="Q33" s="1"/>
      <c r="R33" s="1"/>
      <c r="S33" s="1"/>
      <c r="T33" s="1"/>
      <c r="U33" s="1"/>
      <c r="V33" s="1"/>
      <c r="W33" s="1"/>
      <c r="X33" s="1"/>
    </row>
    <row r="34" spans="1:24" ht="14.25" customHeight="1">
      <c r="A34" s="1"/>
      <c r="B34" s="577"/>
      <c r="C34" s="18" t="s">
        <v>45</v>
      </c>
      <c r="D34" s="543"/>
      <c r="E34" s="362"/>
      <c r="F34" s="9" t="s">
        <v>23</v>
      </c>
      <c r="G34" s="10"/>
      <c r="H34" s="9" t="s">
        <v>24</v>
      </c>
      <c r="I34" s="10"/>
      <c r="J34" s="9" t="s">
        <v>25</v>
      </c>
      <c r="K34" s="127"/>
      <c r="L34" s="3" t="str">
        <f>IF(COUNTA(K34)=0,"※選択してください","入力ＯＫ！")</f>
        <v>※選択してください</v>
      </c>
      <c r="M34" s="1"/>
      <c r="N34" s="1"/>
      <c r="O34" s="1"/>
      <c r="P34" s="1"/>
      <c r="Q34" s="1"/>
      <c r="R34" s="1"/>
      <c r="S34" s="1"/>
      <c r="T34" s="1"/>
      <c r="U34" s="1"/>
      <c r="V34" s="1"/>
      <c r="W34" s="1"/>
      <c r="X34" s="1"/>
    </row>
    <row r="35" spans="1:24" ht="14.25" customHeight="1">
      <c r="A35" s="1"/>
      <c r="B35" s="576" t="s">
        <v>47</v>
      </c>
      <c r="C35" s="9" t="s">
        <v>48</v>
      </c>
      <c r="D35" s="527"/>
      <c r="E35" s="359"/>
      <c r="F35" s="359"/>
      <c r="G35" s="359"/>
      <c r="H35" s="359"/>
      <c r="I35" s="359"/>
      <c r="J35" s="359"/>
      <c r="K35" s="565"/>
      <c r="L35" s="3" t="str">
        <f t="shared" si="3"/>
        <v>※入力してください</v>
      </c>
      <c r="M35" s="1"/>
      <c r="N35" s="1"/>
      <c r="O35" s="1"/>
      <c r="P35" s="1"/>
      <c r="Q35" s="1"/>
      <c r="R35" s="1"/>
      <c r="S35" s="1"/>
      <c r="T35" s="1"/>
      <c r="U35" s="1"/>
      <c r="V35" s="1"/>
      <c r="W35" s="1"/>
      <c r="X35" s="1"/>
    </row>
    <row r="36" spans="1:24" ht="14.25" customHeight="1">
      <c r="A36" s="1"/>
      <c r="B36" s="567"/>
      <c r="C36" s="9" t="s">
        <v>49</v>
      </c>
      <c r="D36" s="543"/>
      <c r="E36" s="362"/>
      <c r="F36" s="19" t="s">
        <v>23</v>
      </c>
      <c r="G36" s="564"/>
      <c r="H36" s="359"/>
      <c r="I36" s="359"/>
      <c r="J36" s="359"/>
      <c r="K36" s="565"/>
      <c r="L36" s="3" t="str">
        <f t="shared" si="3"/>
        <v>※入力してください</v>
      </c>
      <c r="M36" s="1"/>
      <c r="N36" s="1"/>
      <c r="O36" s="1"/>
      <c r="P36" s="1"/>
      <c r="Q36" s="1"/>
      <c r="R36" s="1"/>
      <c r="S36" s="1"/>
      <c r="T36" s="1"/>
      <c r="U36" s="1"/>
      <c r="V36" s="1"/>
      <c r="W36" s="1"/>
      <c r="X36" s="1"/>
    </row>
    <row r="37" spans="1:24" ht="14.25" customHeight="1">
      <c r="A37" s="1"/>
      <c r="B37" s="567"/>
      <c r="C37" s="9" t="s">
        <v>50</v>
      </c>
      <c r="D37" s="543"/>
      <c r="E37" s="362"/>
      <c r="F37" s="9" t="s">
        <v>23</v>
      </c>
      <c r="G37" s="20"/>
      <c r="H37" s="9" t="s">
        <v>24</v>
      </c>
      <c r="I37" s="564"/>
      <c r="J37" s="359"/>
      <c r="K37" s="565"/>
      <c r="L37" s="3" t="str">
        <f t="shared" si="3"/>
        <v>※入力してください</v>
      </c>
      <c r="M37" s="1"/>
      <c r="N37" s="1"/>
      <c r="O37" s="1"/>
      <c r="P37" s="1"/>
      <c r="Q37" s="1"/>
      <c r="R37" s="1"/>
      <c r="S37" s="1"/>
      <c r="T37" s="1"/>
      <c r="U37" s="1"/>
      <c r="V37" s="1"/>
      <c r="W37" s="1"/>
      <c r="X37" s="1"/>
    </row>
    <row r="38" spans="1:24" ht="14.25" customHeight="1">
      <c r="A38" s="1"/>
      <c r="B38" s="567"/>
      <c r="C38" s="9" t="s">
        <v>51</v>
      </c>
      <c r="D38" s="543"/>
      <c r="E38" s="362"/>
      <c r="F38" s="9" t="s">
        <v>23</v>
      </c>
      <c r="G38" s="20"/>
      <c r="H38" s="9" t="s">
        <v>24</v>
      </c>
      <c r="I38" s="564"/>
      <c r="J38" s="359"/>
      <c r="K38" s="565"/>
      <c r="L38" s="3" t="str">
        <f t="shared" si="3"/>
        <v>※入力してください</v>
      </c>
      <c r="M38" s="1"/>
      <c r="N38" s="1"/>
      <c r="O38" s="1"/>
      <c r="P38" s="1"/>
      <c r="Q38" s="1"/>
      <c r="R38" s="1"/>
      <c r="S38" s="1"/>
      <c r="T38" s="1"/>
      <c r="U38" s="1"/>
      <c r="V38" s="1"/>
      <c r="W38" s="1"/>
      <c r="X38" s="1"/>
    </row>
    <row r="39" spans="1:24" ht="14.25" customHeight="1">
      <c r="A39" s="1"/>
      <c r="B39" s="577"/>
      <c r="C39" s="9" t="s">
        <v>52</v>
      </c>
      <c r="D39" s="543"/>
      <c r="E39" s="362"/>
      <c r="F39" s="19" t="s">
        <v>23</v>
      </c>
      <c r="G39" s="564"/>
      <c r="H39" s="359"/>
      <c r="I39" s="359"/>
      <c r="J39" s="359"/>
      <c r="K39" s="565"/>
      <c r="L39" s="3" t="str">
        <f t="shared" si="3"/>
        <v>※入力してください</v>
      </c>
      <c r="M39" s="1"/>
      <c r="N39" s="1"/>
      <c r="O39" s="1"/>
      <c r="P39" s="1"/>
      <c r="Q39" s="1"/>
      <c r="R39" s="1"/>
      <c r="S39" s="1"/>
      <c r="T39" s="1"/>
      <c r="U39" s="1"/>
      <c r="V39" s="1"/>
      <c r="W39" s="1"/>
      <c r="X39" s="1"/>
    </row>
    <row r="40" spans="1:24" ht="14.25" customHeight="1">
      <c r="A40" s="1"/>
      <c r="B40" s="576" t="s">
        <v>53</v>
      </c>
      <c r="C40" s="9" t="s">
        <v>48</v>
      </c>
      <c r="D40" s="527"/>
      <c r="E40" s="359"/>
      <c r="F40" s="359"/>
      <c r="G40" s="359"/>
      <c r="H40" s="359"/>
      <c r="I40" s="359"/>
      <c r="J40" s="359"/>
      <c r="K40" s="565"/>
      <c r="L40" s="3" t="str">
        <f t="shared" si="3"/>
        <v>※入力してください</v>
      </c>
      <c r="M40" s="1"/>
      <c r="N40" s="1"/>
      <c r="O40" s="1"/>
      <c r="P40" s="1"/>
      <c r="Q40" s="1"/>
      <c r="R40" s="1"/>
      <c r="S40" s="1"/>
      <c r="T40" s="1"/>
      <c r="U40" s="1"/>
      <c r="V40" s="1"/>
      <c r="W40" s="1"/>
      <c r="X40" s="1"/>
    </row>
    <row r="41" spans="1:24" ht="14.25" customHeight="1">
      <c r="A41" s="1"/>
      <c r="B41" s="567"/>
      <c r="C41" s="9" t="s">
        <v>49</v>
      </c>
      <c r="D41" s="543"/>
      <c r="E41" s="362"/>
      <c r="F41" s="19" t="s">
        <v>23</v>
      </c>
      <c r="G41" s="564"/>
      <c r="H41" s="359"/>
      <c r="I41" s="359"/>
      <c r="J41" s="359"/>
      <c r="K41" s="565"/>
      <c r="L41" s="3" t="str">
        <f t="shared" si="3"/>
        <v>※入力してください</v>
      </c>
      <c r="M41" s="1"/>
      <c r="N41" s="1"/>
      <c r="O41" s="1"/>
      <c r="P41" s="1"/>
      <c r="Q41" s="1"/>
      <c r="R41" s="1"/>
      <c r="S41" s="1"/>
      <c r="T41" s="1"/>
      <c r="U41" s="1"/>
      <c r="V41" s="1"/>
      <c r="W41" s="1"/>
      <c r="X41" s="1"/>
    </row>
    <row r="42" spans="1:24" ht="14.25" customHeight="1">
      <c r="A42" s="1"/>
      <c r="B42" s="567"/>
      <c r="C42" s="9" t="s">
        <v>50</v>
      </c>
      <c r="D42" s="543"/>
      <c r="E42" s="362"/>
      <c r="F42" s="9" t="s">
        <v>23</v>
      </c>
      <c r="G42" s="20"/>
      <c r="H42" s="9" t="s">
        <v>24</v>
      </c>
      <c r="I42" s="564"/>
      <c r="J42" s="359"/>
      <c r="K42" s="565"/>
      <c r="L42" s="3" t="str">
        <f t="shared" si="3"/>
        <v>※入力してください</v>
      </c>
      <c r="M42" s="1"/>
      <c r="N42" s="1"/>
      <c r="O42" s="1"/>
      <c r="P42" s="1"/>
      <c r="Q42" s="1"/>
      <c r="R42" s="1"/>
      <c r="S42" s="1"/>
      <c r="T42" s="1"/>
      <c r="U42" s="1"/>
      <c r="V42" s="1"/>
      <c r="W42" s="1"/>
      <c r="X42" s="1"/>
    </row>
    <row r="43" spans="1:24" ht="14.25" customHeight="1">
      <c r="A43" s="1"/>
      <c r="B43" s="567"/>
      <c r="C43" s="9" t="s">
        <v>51</v>
      </c>
      <c r="D43" s="543"/>
      <c r="E43" s="362"/>
      <c r="F43" s="9" t="s">
        <v>23</v>
      </c>
      <c r="G43" s="20"/>
      <c r="H43" s="9" t="s">
        <v>24</v>
      </c>
      <c r="I43" s="564"/>
      <c r="J43" s="359"/>
      <c r="K43" s="565"/>
      <c r="L43" s="3" t="str">
        <f t="shared" si="3"/>
        <v>※入力してください</v>
      </c>
      <c r="M43" s="1"/>
      <c r="N43" s="1"/>
      <c r="O43" s="1"/>
      <c r="P43" s="1"/>
      <c r="Q43" s="1"/>
      <c r="R43" s="1"/>
      <c r="S43" s="1"/>
      <c r="T43" s="1"/>
      <c r="U43" s="1"/>
      <c r="V43" s="1"/>
      <c r="W43" s="1"/>
      <c r="X43" s="1"/>
    </row>
    <row r="44" spans="1:24" ht="14.25" customHeight="1">
      <c r="A44" s="1"/>
      <c r="B44" s="577"/>
      <c r="C44" s="9" t="s">
        <v>52</v>
      </c>
      <c r="D44" s="543"/>
      <c r="E44" s="362"/>
      <c r="F44" s="19" t="s">
        <v>23</v>
      </c>
      <c r="G44" s="564"/>
      <c r="H44" s="359"/>
      <c r="I44" s="359"/>
      <c r="J44" s="359"/>
      <c r="K44" s="565"/>
      <c r="L44" s="3" t="str">
        <f t="shared" si="3"/>
        <v>※入力してください</v>
      </c>
      <c r="M44" s="1"/>
      <c r="N44" s="1"/>
      <c r="O44" s="1"/>
      <c r="P44" s="1"/>
      <c r="Q44" s="1"/>
      <c r="R44" s="1"/>
      <c r="S44" s="1"/>
      <c r="T44" s="1"/>
      <c r="U44" s="1"/>
      <c r="V44" s="1"/>
      <c r="W44" s="1"/>
      <c r="X44" s="1"/>
    </row>
    <row r="45" spans="1:24" ht="14.25" customHeight="1">
      <c r="A45" s="1"/>
      <c r="B45" s="576" t="s">
        <v>54</v>
      </c>
      <c r="C45" s="9" t="s">
        <v>48</v>
      </c>
      <c r="D45" s="527"/>
      <c r="E45" s="359"/>
      <c r="F45" s="359"/>
      <c r="G45" s="359"/>
      <c r="H45" s="359"/>
      <c r="I45" s="359"/>
      <c r="J45" s="359"/>
      <c r="K45" s="565"/>
      <c r="L45" s="3" t="str">
        <f t="shared" si="3"/>
        <v>※入力してください</v>
      </c>
      <c r="M45" s="1"/>
      <c r="N45" s="1"/>
      <c r="O45" s="1"/>
      <c r="P45" s="1"/>
      <c r="Q45" s="1"/>
      <c r="R45" s="1"/>
      <c r="S45" s="1"/>
      <c r="T45" s="1"/>
      <c r="U45" s="1"/>
      <c r="V45" s="1"/>
      <c r="W45" s="1"/>
      <c r="X45" s="1"/>
    </row>
    <row r="46" spans="1:24" ht="14.25" customHeight="1">
      <c r="A46" s="1"/>
      <c r="B46" s="567"/>
      <c r="C46" s="9" t="s">
        <v>49</v>
      </c>
      <c r="D46" s="543"/>
      <c r="E46" s="362"/>
      <c r="F46" s="19" t="s">
        <v>23</v>
      </c>
      <c r="G46" s="564"/>
      <c r="H46" s="359"/>
      <c r="I46" s="359"/>
      <c r="J46" s="359"/>
      <c r="K46" s="565"/>
      <c r="L46" s="3" t="str">
        <f t="shared" si="3"/>
        <v>※入力してください</v>
      </c>
      <c r="M46" s="1"/>
      <c r="N46" s="1"/>
      <c r="O46" s="1"/>
      <c r="P46" s="1"/>
      <c r="Q46" s="1"/>
      <c r="R46" s="1"/>
      <c r="S46" s="1"/>
      <c r="T46" s="1"/>
      <c r="U46" s="1"/>
      <c r="V46" s="1"/>
      <c r="W46" s="1"/>
      <c r="X46" s="1"/>
    </row>
    <row r="47" spans="1:24" ht="14.25" customHeight="1">
      <c r="A47" s="1"/>
      <c r="B47" s="567"/>
      <c r="C47" s="9" t="s">
        <v>50</v>
      </c>
      <c r="D47" s="543"/>
      <c r="E47" s="362"/>
      <c r="F47" s="9" t="s">
        <v>23</v>
      </c>
      <c r="G47" s="20"/>
      <c r="H47" s="9" t="s">
        <v>24</v>
      </c>
      <c r="I47" s="564"/>
      <c r="J47" s="359"/>
      <c r="K47" s="565"/>
      <c r="L47" s="3" t="str">
        <f t="shared" si="3"/>
        <v>※入力してください</v>
      </c>
      <c r="M47" s="1"/>
      <c r="N47" s="1"/>
      <c r="O47" s="1"/>
      <c r="P47" s="1"/>
      <c r="Q47" s="1"/>
      <c r="R47" s="1"/>
      <c r="S47" s="1"/>
      <c r="T47" s="1"/>
      <c r="U47" s="1"/>
      <c r="V47" s="1"/>
      <c r="W47" s="1"/>
      <c r="X47" s="1"/>
    </row>
    <row r="48" spans="1:24" ht="14.25" customHeight="1">
      <c r="A48" s="1"/>
      <c r="B48" s="567"/>
      <c r="C48" s="9" t="s">
        <v>51</v>
      </c>
      <c r="D48" s="543"/>
      <c r="E48" s="362"/>
      <c r="F48" s="9" t="s">
        <v>23</v>
      </c>
      <c r="G48" s="20"/>
      <c r="H48" s="9" t="s">
        <v>24</v>
      </c>
      <c r="I48" s="564"/>
      <c r="J48" s="359"/>
      <c r="K48" s="565"/>
      <c r="L48" s="3" t="str">
        <f t="shared" si="3"/>
        <v>※入力してください</v>
      </c>
      <c r="M48" s="1"/>
      <c r="N48" s="1"/>
      <c r="O48" s="1"/>
      <c r="P48" s="1"/>
      <c r="Q48" s="1"/>
      <c r="R48" s="1"/>
      <c r="S48" s="1"/>
      <c r="T48" s="1"/>
      <c r="U48" s="1"/>
      <c r="V48" s="1"/>
      <c r="W48" s="1"/>
      <c r="X48" s="1"/>
    </row>
    <row r="49" spans="1:24" ht="14.25" customHeight="1">
      <c r="A49" s="1"/>
      <c r="B49" s="577"/>
      <c r="C49" s="9" t="s">
        <v>52</v>
      </c>
      <c r="D49" s="543"/>
      <c r="E49" s="362"/>
      <c r="F49" s="19" t="s">
        <v>23</v>
      </c>
      <c r="G49" s="564"/>
      <c r="H49" s="359"/>
      <c r="I49" s="359"/>
      <c r="J49" s="359"/>
      <c r="K49" s="565"/>
      <c r="L49" s="3" t="str">
        <f t="shared" si="3"/>
        <v>※入力してください</v>
      </c>
      <c r="M49" s="1"/>
      <c r="N49" s="1"/>
      <c r="O49" s="1"/>
      <c r="P49" s="1"/>
      <c r="Q49" s="1"/>
      <c r="R49" s="1"/>
      <c r="S49" s="1"/>
      <c r="T49" s="1"/>
      <c r="U49" s="1"/>
      <c r="V49" s="1"/>
      <c r="W49" s="1"/>
      <c r="X49" s="1"/>
    </row>
    <row r="50" spans="1:24" ht="14.25" customHeight="1">
      <c r="A50" s="1"/>
      <c r="B50" s="566" t="s">
        <v>55</v>
      </c>
      <c r="C50" s="9" t="s">
        <v>48</v>
      </c>
      <c r="D50" s="527"/>
      <c r="E50" s="359"/>
      <c r="F50" s="359"/>
      <c r="G50" s="359"/>
      <c r="H50" s="359"/>
      <c r="I50" s="359"/>
      <c r="J50" s="359"/>
      <c r="K50" s="565"/>
      <c r="L50" s="3" t="str">
        <f t="shared" si="3"/>
        <v>※入力してください</v>
      </c>
      <c r="M50" s="1"/>
      <c r="N50" s="1"/>
      <c r="O50" s="1"/>
      <c r="P50" s="1"/>
      <c r="Q50" s="1"/>
      <c r="R50" s="1"/>
      <c r="S50" s="1"/>
      <c r="T50" s="1"/>
      <c r="U50" s="1"/>
      <c r="V50" s="1"/>
      <c r="W50" s="1"/>
      <c r="X50" s="1"/>
    </row>
    <row r="51" spans="1:24" ht="14.25" customHeight="1">
      <c r="A51" s="1"/>
      <c r="B51" s="567"/>
      <c r="C51" s="9" t="s">
        <v>49</v>
      </c>
      <c r="D51" s="543"/>
      <c r="E51" s="362"/>
      <c r="F51" s="19" t="s">
        <v>23</v>
      </c>
      <c r="G51" s="564"/>
      <c r="H51" s="359"/>
      <c r="I51" s="359"/>
      <c r="J51" s="359"/>
      <c r="K51" s="565"/>
      <c r="L51" s="3" t="str">
        <f t="shared" si="3"/>
        <v>※入力してください</v>
      </c>
      <c r="M51" s="1"/>
      <c r="N51" s="1"/>
      <c r="O51" s="1"/>
      <c r="P51" s="1"/>
      <c r="Q51" s="1"/>
      <c r="R51" s="1"/>
      <c r="S51" s="1"/>
      <c r="T51" s="1"/>
      <c r="U51" s="1"/>
      <c r="V51" s="1"/>
      <c r="W51" s="1"/>
      <c r="X51" s="1"/>
    </row>
    <row r="52" spans="1:24" ht="14.25" customHeight="1">
      <c r="A52" s="1"/>
      <c r="B52" s="567"/>
      <c r="C52" s="9" t="s">
        <v>50</v>
      </c>
      <c r="D52" s="543"/>
      <c r="E52" s="362"/>
      <c r="F52" s="9" t="s">
        <v>23</v>
      </c>
      <c r="G52" s="20"/>
      <c r="H52" s="9" t="s">
        <v>24</v>
      </c>
      <c r="I52" s="564"/>
      <c r="J52" s="359"/>
      <c r="K52" s="565"/>
      <c r="L52" s="3" t="str">
        <f t="shared" si="3"/>
        <v>※入力してください</v>
      </c>
      <c r="M52" s="1"/>
      <c r="N52" s="1"/>
      <c r="O52" s="1"/>
      <c r="P52" s="1"/>
      <c r="Q52" s="1"/>
      <c r="R52" s="1"/>
      <c r="S52" s="1"/>
      <c r="T52" s="1"/>
      <c r="U52" s="1"/>
      <c r="V52" s="1"/>
      <c r="W52" s="1"/>
      <c r="X52" s="1"/>
    </row>
    <row r="53" spans="1:24" ht="14.25" customHeight="1">
      <c r="A53" s="1"/>
      <c r="B53" s="567"/>
      <c r="C53" s="9" t="s">
        <v>51</v>
      </c>
      <c r="D53" s="543"/>
      <c r="E53" s="362"/>
      <c r="F53" s="9" t="s">
        <v>23</v>
      </c>
      <c r="G53" s="20"/>
      <c r="H53" s="9" t="s">
        <v>24</v>
      </c>
      <c r="I53" s="564"/>
      <c r="J53" s="359"/>
      <c r="K53" s="565"/>
      <c r="L53" s="3" t="str">
        <f t="shared" si="3"/>
        <v>※入力してください</v>
      </c>
      <c r="M53" s="1"/>
      <c r="N53" s="1"/>
      <c r="O53" s="1"/>
      <c r="P53" s="1"/>
      <c r="Q53" s="1"/>
      <c r="R53" s="1"/>
      <c r="S53" s="1"/>
      <c r="T53" s="1"/>
      <c r="U53" s="1"/>
      <c r="V53" s="1"/>
      <c r="W53" s="1"/>
      <c r="X53" s="1"/>
    </row>
    <row r="54" spans="1:24" ht="14.25" customHeight="1">
      <c r="A54" s="1"/>
      <c r="B54" s="577"/>
      <c r="C54" s="9" t="s">
        <v>52</v>
      </c>
      <c r="D54" s="543"/>
      <c r="E54" s="362"/>
      <c r="F54" s="19" t="s">
        <v>23</v>
      </c>
      <c r="G54" s="564"/>
      <c r="H54" s="359"/>
      <c r="I54" s="359"/>
      <c r="J54" s="359"/>
      <c r="K54" s="565"/>
      <c r="L54" s="3" t="str">
        <f t="shared" si="3"/>
        <v>※入力してください</v>
      </c>
      <c r="M54" s="1"/>
      <c r="N54" s="1"/>
      <c r="O54" s="1"/>
      <c r="P54" s="1"/>
      <c r="Q54" s="1"/>
      <c r="R54" s="1"/>
      <c r="S54" s="1"/>
      <c r="T54" s="1"/>
      <c r="U54" s="1"/>
      <c r="V54" s="1"/>
      <c r="W54" s="1"/>
      <c r="X54" s="1"/>
    </row>
    <row r="55" spans="1:24" ht="14.25" customHeight="1">
      <c r="A55" s="1"/>
      <c r="B55" s="566" t="s">
        <v>56</v>
      </c>
      <c r="C55" s="9" t="s">
        <v>48</v>
      </c>
      <c r="D55" s="527"/>
      <c r="E55" s="359"/>
      <c r="F55" s="359"/>
      <c r="G55" s="359"/>
      <c r="H55" s="359"/>
      <c r="I55" s="359"/>
      <c r="J55" s="359"/>
      <c r="K55" s="565"/>
      <c r="L55" s="3" t="str">
        <f t="shared" si="3"/>
        <v>※入力してください</v>
      </c>
      <c r="M55" s="1"/>
      <c r="N55" s="1"/>
      <c r="O55" s="1"/>
      <c r="P55" s="1"/>
      <c r="Q55" s="1"/>
      <c r="R55" s="1"/>
      <c r="S55" s="1"/>
      <c r="T55" s="1"/>
      <c r="U55" s="1"/>
      <c r="V55" s="1"/>
      <c r="W55" s="1"/>
      <c r="X55" s="1"/>
    </row>
    <row r="56" spans="1:24" ht="14.25" customHeight="1">
      <c r="A56" s="1"/>
      <c r="B56" s="567"/>
      <c r="C56" s="9" t="s">
        <v>49</v>
      </c>
      <c r="D56" s="543"/>
      <c r="E56" s="362"/>
      <c r="F56" s="19" t="s">
        <v>23</v>
      </c>
      <c r="G56" s="564"/>
      <c r="H56" s="359"/>
      <c r="I56" s="359"/>
      <c r="J56" s="359"/>
      <c r="K56" s="565"/>
      <c r="L56" s="3" t="str">
        <f t="shared" si="3"/>
        <v>※入力してください</v>
      </c>
      <c r="M56" s="1"/>
      <c r="N56" s="1"/>
      <c r="O56" s="1"/>
      <c r="P56" s="1"/>
      <c r="Q56" s="1"/>
      <c r="R56" s="1"/>
      <c r="S56" s="1"/>
      <c r="T56" s="1"/>
      <c r="U56" s="1"/>
      <c r="V56" s="1"/>
      <c r="W56" s="1"/>
      <c r="X56" s="1"/>
    </row>
    <row r="57" spans="1:24" ht="14.25" customHeight="1">
      <c r="A57" s="1"/>
      <c r="B57" s="567"/>
      <c r="C57" s="9" t="s">
        <v>50</v>
      </c>
      <c r="D57" s="543"/>
      <c r="E57" s="362"/>
      <c r="F57" s="9" t="s">
        <v>23</v>
      </c>
      <c r="G57" s="20"/>
      <c r="H57" s="9" t="s">
        <v>24</v>
      </c>
      <c r="I57" s="564"/>
      <c r="J57" s="359"/>
      <c r="K57" s="565"/>
      <c r="L57" s="3" t="str">
        <f t="shared" si="3"/>
        <v>※入力してください</v>
      </c>
      <c r="M57" s="1"/>
      <c r="N57" s="1"/>
      <c r="O57" s="1"/>
      <c r="P57" s="1"/>
      <c r="Q57" s="1"/>
      <c r="R57" s="1"/>
      <c r="S57" s="1"/>
      <c r="T57" s="1"/>
      <c r="U57" s="1"/>
      <c r="V57" s="1"/>
      <c r="W57" s="1"/>
      <c r="X57" s="1"/>
    </row>
    <row r="58" spans="1:24" ht="14.25" customHeight="1">
      <c r="A58" s="1"/>
      <c r="B58" s="567"/>
      <c r="C58" s="9" t="s">
        <v>51</v>
      </c>
      <c r="D58" s="543"/>
      <c r="E58" s="362"/>
      <c r="F58" s="9" t="s">
        <v>23</v>
      </c>
      <c r="G58" s="20"/>
      <c r="H58" s="9" t="s">
        <v>24</v>
      </c>
      <c r="I58" s="564"/>
      <c r="J58" s="359"/>
      <c r="K58" s="565"/>
      <c r="L58" s="3" t="str">
        <f t="shared" si="3"/>
        <v>※入力してください</v>
      </c>
      <c r="M58" s="1"/>
      <c r="N58" s="1"/>
      <c r="O58" s="1"/>
      <c r="P58" s="1"/>
      <c r="Q58" s="1"/>
      <c r="R58" s="1"/>
      <c r="S58" s="1"/>
      <c r="T58" s="1"/>
      <c r="U58" s="1"/>
      <c r="V58" s="1"/>
      <c r="W58" s="1"/>
      <c r="X58" s="1"/>
    </row>
    <row r="59" spans="1:24" ht="14.25" customHeight="1">
      <c r="A59" s="1"/>
      <c r="B59" s="568"/>
      <c r="C59" s="21" t="s">
        <v>52</v>
      </c>
      <c r="D59" s="604"/>
      <c r="E59" s="605"/>
      <c r="F59" s="22" t="s">
        <v>23</v>
      </c>
      <c r="G59" s="606"/>
      <c r="H59" s="530"/>
      <c r="I59" s="530"/>
      <c r="J59" s="530"/>
      <c r="K59" s="598"/>
      <c r="L59" s="3" t="str">
        <f t="shared" si="3"/>
        <v>※入力してください</v>
      </c>
      <c r="M59" s="1"/>
      <c r="N59" s="1"/>
      <c r="O59" s="1"/>
      <c r="P59" s="1"/>
      <c r="Q59" s="1"/>
      <c r="R59" s="1"/>
      <c r="S59" s="1"/>
      <c r="T59" s="1"/>
      <c r="U59" s="1"/>
      <c r="V59" s="1"/>
      <c r="W59" s="1"/>
      <c r="X59" s="1"/>
    </row>
    <row r="60" spans="1:24" ht="14.25" customHeight="1">
      <c r="A60" s="1"/>
      <c r="B60" s="569" t="s">
        <v>57</v>
      </c>
      <c r="C60" s="23" t="s">
        <v>58</v>
      </c>
      <c r="D60" s="607"/>
      <c r="E60" s="324"/>
      <c r="F60" s="324"/>
      <c r="G60" s="324"/>
      <c r="H60" s="324"/>
      <c r="I60" s="324"/>
      <c r="J60" s="324"/>
      <c r="K60" s="387"/>
      <c r="L60" s="3" t="str">
        <f t="shared" si="3"/>
        <v>※入力してください</v>
      </c>
      <c r="M60" s="1"/>
      <c r="N60" s="1"/>
      <c r="O60" s="1"/>
      <c r="P60" s="1"/>
      <c r="Q60" s="1"/>
      <c r="R60" s="1"/>
      <c r="S60" s="1"/>
      <c r="T60" s="1"/>
      <c r="U60" s="1"/>
      <c r="V60" s="1"/>
      <c r="W60" s="1"/>
      <c r="X60" s="1"/>
    </row>
    <row r="61" spans="1:24" ht="14.25" customHeight="1">
      <c r="A61" s="1"/>
      <c r="B61" s="300"/>
      <c r="C61" s="9" t="s">
        <v>59</v>
      </c>
      <c r="D61" s="527"/>
      <c r="E61" s="362"/>
      <c r="F61" s="564"/>
      <c r="G61" s="359"/>
      <c r="H61" s="359"/>
      <c r="I61" s="359"/>
      <c r="J61" s="359"/>
      <c r="K61" s="565"/>
      <c r="L61" s="3" t="str">
        <f t="shared" si="3"/>
        <v>※入力してください</v>
      </c>
      <c r="M61" s="1"/>
      <c r="N61" s="1"/>
      <c r="O61" s="1"/>
      <c r="P61" s="1"/>
      <c r="Q61" s="1"/>
      <c r="R61" s="1"/>
      <c r="S61" s="1"/>
      <c r="T61" s="1"/>
      <c r="U61" s="1"/>
      <c r="V61" s="1"/>
      <c r="W61" s="1"/>
      <c r="X61" s="1"/>
    </row>
    <row r="62" spans="1:24" ht="14.25" customHeight="1">
      <c r="A62" s="1"/>
      <c r="B62" s="300"/>
      <c r="C62" s="9" t="s">
        <v>60</v>
      </c>
      <c r="D62" s="543"/>
      <c r="E62" s="362"/>
      <c r="F62" s="9" t="s">
        <v>23</v>
      </c>
      <c r="G62" s="20"/>
      <c r="H62" s="9" t="s">
        <v>24</v>
      </c>
      <c r="I62" s="564"/>
      <c r="J62" s="359"/>
      <c r="K62" s="565"/>
      <c r="L62" s="3" t="str">
        <f t="shared" si="3"/>
        <v>※入力してください</v>
      </c>
      <c r="M62" s="1"/>
      <c r="N62" s="1"/>
      <c r="O62" s="1"/>
      <c r="P62" s="1"/>
      <c r="Q62" s="1"/>
      <c r="R62" s="1"/>
      <c r="S62" s="1"/>
      <c r="T62" s="1"/>
      <c r="U62" s="1"/>
      <c r="V62" s="1"/>
      <c r="W62" s="1"/>
      <c r="X62" s="1"/>
    </row>
    <row r="63" spans="1:24" ht="14.25" customHeight="1">
      <c r="A63" s="1"/>
      <c r="B63" s="300"/>
      <c r="C63" s="9" t="s">
        <v>61</v>
      </c>
      <c r="D63" s="543"/>
      <c r="E63" s="362"/>
      <c r="F63" s="9" t="s">
        <v>23</v>
      </c>
      <c r="G63" s="20"/>
      <c r="H63" s="9" t="s">
        <v>24</v>
      </c>
      <c r="I63" s="564"/>
      <c r="J63" s="359"/>
      <c r="K63" s="565"/>
      <c r="L63" s="3" t="str">
        <f t="shared" si="3"/>
        <v>※入力してください</v>
      </c>
      <c r="M63" s="1"/>
      <c r="N63" s="1"/>
      <c r="O63" s="1"/>
      <c r="P63" s="1"/>
      <c r="Q63" s="1"/>
      <c r="R63" s="1"/>
      <c r="S63" s="1"/>
      <c r="T63" s="1"/>
      <c r="U63" s="1"/>
      <c r="V63" s="1"/>
      <c r="W63" s="1"/>
      <c r="X63" s="1"/>
    </row>
    <row r="64" spans="1:24" ht="14.25" customHeight="1" thickBot="1">
      <c r="A64" s="1"/>
      <c r="B64" s="300"/>
      <c r="C64" s="21" t="s">
        <v>62</v>
      </c>
      <c r="D64" s="604"/>
      <c r="E64" s="605"/>
      <c r="F64" s="22" t="s">
        <v>23</v>
      </c>
      <c r="G64" s="20"/>
      <c r="H64" s="9" t="s">
        <v>63</v>
      </c>
      <c r="I64" s="69"/>
      <c r="J64" s="69"/>
      <c r="K64" s="128"/>
      <c r="L64" s="3" t="str">
        <f t="shared" si="3"/>
        <v>※入力してください</v>
      </c>
      <c r="M64" s="1"/>
      <c r="N64" s="1"/>
      <c r="O64" s="1"/>
      <c r="P64" s="1"/>
      <c r="Q64" s="1"/>
      <c r="R64" s="1"/>
      <c r="S64" s="1"/>
      <c r="T64" s="1"/>
      <c r="U64" s="1"/>
      <c r="V64" s="1"/>
      <c r="W64" s="1"/>
      <c r="X64" s="1"/>
    </row>
    <row r="65" spans="1:24" ht="14.25" customHeight="1">
      <c r="A65" s="1"/>
      <c r="B65" s="300"/>
      <c r="C65" s="24" t="s">
        <v>64</v>
      </c>
      <c r="D65" s="574"/>
      <c r="E65" s="355"/>
      <c r="F65" s="355"/>
      <c r="G65" s="355"/>
      <c r="H65" s="355"/>
      <c r="I65" s="355"/>
      <c r="J65" s="355"/>
      <c r="K65" s="575"/>
      <c r="L65" s="3" t="str">
        <f t="shared" si="3"/>
        <v>※入力してください</v>
      </c>
      <c r="M65" s="1"/>
      <c r="N65" s="1"/>
      <c r="O65" s="1"/>
      <c r="P65" s="1"/>
      <c r="Q65" s="1"/>
      <c r="R65" s="1"/>
      <c r="S65" s="1"/>
      <c r="T65" s="1"/>
      <c r="U65" s="1"/>
      <c r="V65" s="1"/>
      <c r="W65" s="1"/>
      <c r="X65" s="1"/>
    </row>
    <row r="66" spans="1:24" ht="14.25" customHeight="1">
      <c r="A66" s="1"/>
      <c r="B66" s="300"/>
      <c r="C66" s="9" t="s">
        <v>59</v>
      </c>
      <c r="D66" s="527"/>
      <c r="E66" s="362"/>
      <c r="F66" s="564"/>
      <c r="G66" s="359"/>
      <c r="H66" s="359"/>
      <c r="I66" s="359"/>
      <c r="J66" s="359"/>
      <c r="K66" s="565"/>
      <c r="L66" s="3" t="str">
        <f t="shared" si="3"/>
        <v>※入力してください</v>
      </c>
      <c r="M66" s="1"/>
      <c r="N66" s="1"/>
      <c r="O66" s="1"/>
      <c r="P66" s="1"/>
      <c r="Q66" s="1"/>
      <c r="R66" s="1"/>
      <c r="S66" s="1"/>
      <c r="T66" s="1"/>
      <c r="U66" s="1"/>
      <c r="V66" s="1"/>
      <c r="W66" s="1"/>
      <c r="X66" s="1"/>
    </row>
    <row r="67" spans="1:24" ht="14.25" customHeight="1">
      <c r="A67" s="1"/>
      <c r="B67" s="300"/>
      <c r="C67" s="9" t="s">
        <v>60</v>
      </c>
      <c r="D67" s="543"/>
      <c r="E67" s="362"/>
      <c r="F67" s="9" t="s">
        <v>23</v>
      </c>
      <c r="G67" s="20"/>
      <c r="H67" s="9" t="s">
        <v>24</v>
      </c>
      <c r="I67" s="564"/>
      <c r="J67" s="359"/>
      <c r="K67" s="565"/>
      <c r="L67" s="3" t="str">
        <f t="shared" si="3"/>
        <v>※入力してください</v>
      </c>
      <c r="M67" s="1"/>
      <c r="N67" s="1"/>
      <c r="O67" s="1"/>
      <c r="P67" s="1"/>
      <c r="Q67" s="1"/>
      <c r="R67" s="1"/>
      <c r="S67" s="1"/>
      <c r="T67" s="1"/>
      <c r="U67" s="1"/>
      <c r="V67" s="1"/>
      <c r="W67" s="1"/>
      <c r="X67" s="1"/>
    </row>
    <row r="68" spans="1:24" ht="14.25" customHeight="1">
      <c r="A68" s="1"/>
      <c r="B68" s="300"/>
      <c r="C68" s="9" t="s">
        <v>61</v>
      </c>
      <c r="D68" s="543"/>
      <c r="E68" s="362"/>
      <c r="F68" s="9" t="s">
        <v>23</v>
      </c>
      <c r="G68" s="20"/>
      <c r="H68" s="9" t="s">
        <v>24</v>
      </c>
      <c r="I68" s="564"/>
      <c r="J68" s="359"/>
      <c r="K68" s="565"/>
      <c r="L68" s="3" t="str">
        <f t="shared" si="3"/>
        <v>※入力してください</v>
      </c>
      <c r="M68" s="1"/>
      <c r="N68" s="1"/>
      <c r="O68" s="1"/>
      <c r="P68" s="1"/>
      <c r="Q68" s="1"/>
      <c r="R68" s="1"/>
      <c r="S68" s="1"/>
      <c r="T68" s="1"/>
      <c r="U68" s="1"/>
      <c r="V68" s="1"/>
      <c r="W68" s="1"/>
      <c r="X68" s="1"/>
    </row>
    <row r="69" spans="1:24" ht="14.25" customHeight="1" thickBot="1">
      <c r="A69" s="1"/>
      <c r="B69" s="300"/>
      <c r="C69" s="21" t="s">
        <v>62</v>
      </c>
      <c r="D69" s="604"/>
      <c r="E69" s="605"/>
      <c r="F69" s="22" t="s">
        <v>23</v>
      </c>
      <c r="G69" s="20"/>
      <c r="H69" s="9" t="s">
        <v>63</v>
      </c>
      <c r="I69" s="564"/>
      <c r="J69" s="359"/>
      <c r="K69" s="565"/>
      <c r="L69" s="3" t="str">
        <f t="shared" si="3"/>
        <v>※入力してください</v>
      </c>
      <c r="M69" s="1"/>
      <c r="N69" s="1"/>
      <c r="O69" s="1"/>
      <c r="P69" s="1"/>
      <c r="Q69" s="1"/>
      <c r="R69" s="1"/>
      <c r="S69" s="1"/>
      <c r="T69" s="1"/>
      <c r="U69" s="1"/>
      <c r="V69" s="1"/>
      <c r="W69" s="1"/>
      <c r="X69" s="1"/>
    </row>
    <row r="70" spans="1:24" ht="14.25" customHeight="1">
      <c r="A70" s="1"/>
      <c r="B70" s="300"/>
      <c r="C70" s="24" t="s">
        <v>65</v>
      </c>
      <c r="D70" s="574"/>
      <c r="E70" s="355"/>
      <c r="F70" s="355"/>
      <c r="G70" s="355"/>
      <c r="H70" s="355"/>
      <c r="I70" s="355"/>
      <c r="J70" s="355"/>
      <c r="K70" s="575"/>
      <c r="L70" s="3" t="str">
        <f t="shared" si="3"/>
        <v>※入力してください</v>
      </c>
      <c r="M70" s="1"/>
      <c r="N70" s="1"/>
      <c r="O70" s="1"/>
      <c r="P70" s="1"/>
      <c r="Q70" s="1"/>
      <c r="R70" s="1"/>
      <c r="S70" s="1"/>
      <c r="T70" s="1"/>
      <c r="U70" s="1"/>
      <c r="V70" s="1"/>
      <c r="W70" s="1"/>
      <c r="X70" s="1"/>
    </row>
    <row r="71" spans="1:24" ht="14.25" customHeight="1">
      <c r="A71" s="1"/>
      <c r="B71" s="300"/>
      <c r="C71" s="9" t="s">
        <v>59</v>
      </c>
      <c r="D71" s="527"/>
      <c r="E71" s="362"/>
      <c r="F71" s="564"/>
      <c r="G71" s="359"/>
      <c r="H71" s="359"/>
      <c r="I71" s="359"/>
      <c r="J71" s="359"/>
      <c r="K71" s="565"/>
      <c r="L71" s="3" t="str">
        <f t="shared" si="3"/>
        <v>※入力してください</v>
      </c>
      <c r="M71" s="1"/>
      <c r="N71" s="1"/>
      <c r="O71" s="1"/>
      <c r="P71" s="1"/>
      <c r="Q71" s="1"/>
      <c r="R71" s="1"/>
      <c r="S71" s="1"/>
      <c r="T71" s="1"/>
      <c r="U71" s="1"/>
      <c r="V71" s="1"/>
      <c r="W71" s="1"/>
      <c r="X71" s="1"/>
    </row>
    <row r="72" spans="1:24" ht="14.25" customHeight="1">
      <c r="A72" s="1"/>
      <c r="B72" s="300"/>
      <c r="C72" s="9" t="s">
        <v>60</v>
      </c>
      <c r="D72" s="543"/>
      <c r="E72" s="362"/>
      <c r="F72" s="9" t="s">
        <v>23</v>
      </c>
      <c r="G72" s="20"/>
      <c r="H72" s="9" t="s">
        <v>24</v>
      </c>
      <c r="I72" s="564"/>
      <c r="J72" s="359"/>
      <c r="K72" s="565"/>
      <c r="L72" s="3" t="str">
        <f t="shared" si="3"/>
        <v>※入力してください</v>
      </c>
      <c r="M72" s="1"/>
      <c r="N72" s="1"/>
      <c r="O72" s="1"/>
      <c r="P72" s="1"/>
      <c r="Q72" s="1"/>
      <c r="R72" s="1"/>
      <c r="S72" s="1"/>
      <c r="T72" s="1"/>
      <c r="U72" s="1"/>
      <c r="V72" s="1"/>
      <c r="W72" s="1"/>
      <c r="X72" s="1"/>
    </row>
    <row r="73" spans="1:24" ht="14.25" customHeight="1">
      <c r="A73" s="1"/>
      <c r="B73" s="300"/>
      <c r="C73" s="9" t="s">
        <v>61</v>
      </c>
      <c r="D73" s="543"/>
      <c r="E73" s="362"/>
      <c r="F73" s="9" t="s">
        <v>23</v>
      </c>
      <c r="G73" s="20"/>
      <c r="H73" s="9" t="s">
        <v>24</v>
      </c>
      <c r="I73" s="564"/>
      <c r="J73" s="359"/>
      <c r="K73" s="565"/>
      <c r="L73" s="3" t="str">
        <f t="shared" si="3"/>
        <v>※入力してください</v>
      </c>
      <c r="M73" s="1"/>
      <c r="N73" s="1"/>
      <c r="O73" s="1"/>
      <c r="P73" s="1"/>
      <c r="Q73" s="1"/>
      <c r="R73" s="1"/>
      <c r="S73" s="1"/>
      <c r="T73" s="1"/>
      <c r="U73" s="1"/>
      <c r="V73" s="1"/>
      <c r="W73" s="1"/>
      <c r="X73" s="1"/>
    </row>
    <row r="74" spans="1:24" ht="14.25" customHeight="1" thickBot="1">
      <c r="A74" s="1"/>
      <c r="B74" s="300"/>
      <c r="C74" s="25" t="s">
        <v>62</v>
      </c>
      <c r="D74" s="556"/>
      <c r="E74" s="347"/>
      <c r="F74" s="78" t="s">
        <v>23</v>
      </c>
      <c r="G74" s="20"/>
      <c r="H74" s="9" t="s">
        <v>63</v>
      </c>
      <c r="I74" s="564"/>
      <c r="J74" s="359"/>
      <c r="K74" s="565"/>
      <c r="L74" s="3" t="str">
        <f t="shared" si="3"/>
        <v>※入力してください</v>
      </c>
      <c r="M74" s="1"/>
      <c r="N74" s="1"/>
      <c r="O74" s="1"/>
      <c r="P74" s="1"/>
      <c r="Q74" s="1"/>
      <c r="R74" s="1"/>
      <c r="S74" s="1"/>
      <c r="T74" s="1"/>
      <c r="U74" s="1"/>
      <c r="V74" s="1"/>
      <c r="W74" s="1"/>
      <c r="X74" s="1"/>
    </row>
    <row r="75" spans="1:24" ht="14.25" customHeight="1">
      <c r="A75" s="1"/>
      <c r="B75" s="129"/>
      <c r="C75" s="24" t="s">
        <v>66</v>
      </c>
      <c r="D75" s="574"/>
      <c r="E75" s="355"/>
      <c r="F75" s="355"/>
      <c r="G75" s="355"/>
      <c r="H75" s="355"/>
      <c r="I75" s="355"/>
      <c r="J75" s="355"/>
      <c r="K75" s="575"/>
      <c r="L75" s="3" t="str">
        <f t="shared" si="3"/>
        <v>※入力してください</v>
      </c>
      <c r="M75" s="1"/>
      <c r="N75" s="1"/>
      <c r="O75" s="1"/>
      <c r="P75" s="1"/>
      <c r="Q75" s="1"/>
      <c r="R75" s="1"/>
      <c r="S75" s="1"/>
      <c r="T75" s="1"/>
      <c r="U75" s="1"/>
      <c r="V75" s="1"/>
      <c r="W75" s="1"/>
      <c r="X75" s="1"/>
    </row>
    <row r="76" spans="1:24" ht="14.25" customHeight="1">
      <c r="A76" s="1"/>
      <c r="B76" s="129"/>
      <c r="C76" s="9" t="s">
        <v>59</v>
      </c>
      <c r="D76" s="527"/>
      <c r="E76" s="362"/>
      <c r="F76" s="564"/>
      <c r="G76" s="359"/>
      <c r="H76" s="359"/>
      <c r="I76" s="359"/>
      <c r="J76" s="359"/>
      <c r="K76" s="565"/>
      <c r="L76" s="3" t="str">
        <f t="shared" si="3"/>
        <v>※入力してください</v>
      </c>
      <c r="M76" s="1"/>
      <c r="N76" s="1"/>
      <c r="O76" s="1"/>
      <c r="P76" s="1"/>
      <c r="Q76" s="1"/>
      <c r="R76" s="1"/>
      <c r="S76" s="1"/>
      <c r="T76" s="1"/>
      <c r="U76" s="1"/>
      <c r="V76" s="1"/>
      <c r="W76" s="1"/>
      <c r="X76" s="1"/>
    </row>
    <row r="77" spans="1:24" ht="14.25" customHeight="1">
      <c r="A77" s="1"/>
      <c r="B77" s="129"/>
      <c r="C77" s="9" t="s">
        <v>60</v>
      </c>
      <c r="D77" s="543"/>
      <c r="E77" s="362"/>
      <c r="F77" s="9" t="s">
        <v>23</v>
      </c>
      <c r="G77" s="20"/>
      <c r="H77" s="9" t="s">
        <v>24</v>
      </c>
      <c r="I77" s="564"/>
      <c r="J77" s="359"/>
      <c r="K77" s="565"/>
      <c r="L77" s="3" t="str">
        <f t="shared" si="3"/>
        <v>※入力してください</v>
      </c>
      <c r="M77" s="1"/>
      <c r="N77" s="1"/>
      <c r="O77" s="1"/>
      <c r="P77" s="1"/>
      <c r="Q77" s="1"/>
      <c r="R77" s="1"/>
      <c r="S77" s="1"/>
      <c r="T77" s="1"/>
      <c r="U77" s="1"/>
      <c r="V77" s="1"/>
      <c r="W77" s="1"/>
      <c r="X77" s="1"/>
    </row>
    <row r="78" spans="1:24" ht="14.25" customHeight="1">
      <c r="A78" s="1"/>
      <c r="B78" s="129"/>
      <c r="C78" s="9" t="s">
        <v>61</v>
      </c>
      <c r="D78" s="543"/>
      <c r="E78" s="362"/>
      <c r="F78" s="9" t="s">
        <v>23</v>
      </c>
      <c r="G78" s="20"/>
      <c r="H78" s="9" t="s">
        <v>24</v>
      </c>
      <c r="I78" s="564"/>
      <c r="J78" s="359"/>
      <c r="K78" s="565"/>
      <c r="L78" s="3" t="str">
        <f t="shared" si="3"/>
        <v>※入力してください</v>
      </c>
      <c r="M78" s="1"/>
      <c r="N78" s="1"/>
      <c r="O78" s="1"/>
      <c r="P78" s="1"/>
      <c r="Q78" s="1"/>
      <c r="R78" s="1"/>
      <c r="S78" s="1"/>
      <c r="T78" s="1"/>
      <c r="U78" s="1"/>
      <c r="V78" s="1"/>
      <c r="W78" s="1"/>
      <c r="X78" s="1"/>
    </row>
    <row r="79" spans="1:24" ht="14.25" customHeight="1" thickBot="1">
      <c r="A79" s="1"/>
      <c r="B79" s="129"/>
      <c r="C79" s="25" t="s">
        <v>62</v>
      </c>
      <c r="D79" s="556"/>
      <c r="E79" s="347"/>
      <c r="F79" s="78" t="s">
        <v>23</v>
      </c>
      <c r="G79" s="20"/>
      <c r="H79" s="9" t="s">
        <v>63</v>
      </c>
      <c r="I79" s="564"/>
      <c r="J79" s="359"/>
      <c r="K79" s="565"/>
      <c r="L79" s="3" t="str">
        <f t="shared" si="3"/>
        <v>※入力してください</v>
      </c>
      <c r="M79" s="1"/>
      <c r="N79" s="1"/>
      <c r="O79" s="1"/>
      <c r="P79" s="1"/>
      <c r="Q79" s="1"/>
      <c r="R79" s="1"/>
      <c r="S79" s="1"/>
      <c r="T79" s="1"/>
      <c r="U79" s="1"/>
      <c r="V79" s="1"/>
      <c r="W79" s="1"/>
      <c r="X79" s="1"/>
    </row>
    <row r="80" spans="1:24" ht="14.25" customHeight="1">
      <c r="A80" s="1"/>
      <c r="B80" s="129"/>
      <c r="C80" s="24" t="s">
        <v>67</v>
      </c>
      <c r="D80" s="574"/>
      <c r="E80" s="355"/>
      <c r="F80" s="355"/>
      <c r="G80" s="355"/>
      <c r="H80" s="355"/>
      <c r="I80" s="355"/>
      <c r="J80" s="355"/>
      <c r="K80" s="575"/>
      <c r="L80" s="3" t="str">
        <f t="shared" si="3"/>
        <v>※入力してください</v>
      </c>
      <c r="M80" s="1"/>
      <c r="N80" s="1"/>
      <c r="O80" s="1"/>
      <c r="P80" s="1"/>
      <c r="Q80" s="1"/>
      <c r="R80" s="1"/>
      <c r="S80" s="1"/>
      <c r="T80" s="1"/>
      <c r="U80" s="1"/>
      <c r="V80" s="1"/>
      <c r="W80" s="1"/>
      <c r="X80" s="1"/>
    </row>
    <row r="81" spans="1:24" ht="14.25" customHeight="1">
      <c r="A81" s="1"/>
      <c r="B81" s="129"/>
      <c r="C81" s="9" t="s">
        <v>59</v>
      </c>
      <c r="D81" s="527"/>
      <c r="E81" s="362"/>
      <c r="F81" s="564"/>
      <c r="G81" s="359"/>
      <c r="H81" s="359"/>
      <c r="I81" s="359"/>
      <c r="J81" s="359"/>
      <c r="K81" s="565"/>
      <c r="L81" s="3" t="str">
        <f t="shared" si="3"/>
        <v>※入力してください</v>
      </c>
      <c r="M81" s="1"/>
      <c r="N81" s="1"/>
      <c r="O81" s="1"/>
      <c r="P81" s="1"/>
      <c r="Q81" s="1"/>
      <c r="R81" s="1"/>
      <c r="S81" s="1"/>
      <c r="T81" s="1"/>
      <c r="U81" s="1"/>
      <c r="V81" s="1"/>
      <c r="W81" s="1"/>
      <c r="X81" s="1"/>
    </row>
    <row r="82" spans="1:24" ht="14.25" customHeight="1">
      <c r="A82" s="1"/>
      <c r="B82" s="129"/>
      <c r="C82" s="9" t="s">
        <v>60</v>
      </c>
      <c r="D82" s="543"/>
      <c r="E82" s="362"/>
      <c r="F82" s="9" t="s">
        <v>23</v>
      </c>
      <c r="G82" s="20"/>
      <c r="H82" s="9" t="s">
        <v>24</v>
      </c>
      <c r="I82" s="564"/>
      <c r="J82" s="359"/>
      <c r="K82" s="565"/>
      <c r="L82" s="3" t="str">
        <f t="shared" si="3"/>
        <v>※入力してください</v>
      </c>
      <c r="M82" s="1"/>
      <c r="N82" s="1"/>
      <c r="O82" s="1"/>
      <c r="P82" s="1"/>
      <c r="Q82" s="1"/>
      <c r="R82" s="1"/>
      <c r="S82" s="1"/>
      <c r="T82" s="1"/>
      <c r="U82" s="1"/>
      <c r="V82" s="1"/>
      <c r="W82" s="1"/>
      <c r="X82" s="1"/>
    </row>
    <row r="83" spans="1:24" ht="14.25" customHeight="1">
      <c r="A83" s="1"/>
      <c r="B83" s="129"/>
      <c r="C83" s="9" t="s">
        <v>61</v>
      </c>
      <c r="D83" s="543"/>
      <c r="E83" s="362"/>
      <c r="F83" s="9" t="s">
        <v>23</v>
      </c>
      <c r="G83" s="20"/>
      <c r="H83" s="9" t="s">
        <v>24</v>
      </c>
      <c r="I83" s="564"/>
      <c r="J83" s="359"/>
      <c r="K83" s="565"/>
      <c r="L83" s="3" t="str">
        <f t="shared" si="3"/>
        <v>※入力してください</v>
      </c>
      <c r="M83" s="1"/>
      <c r="N83" s="1"/>
      <c r="O83" s="1"/>
      <c r="P83" s="1"/>
      <c r="Q83" s="1"/>
      <c r="R83" s="1"/>
      <c r="S83" s="1"/>
      <c r="T83" s="1"/>
      <c r="U83" s="1"/>
      <c r="V83" s="1"/>
      <c r="W83" s="1"/>
      <c r="X83" s="1"/>
    </row>
    <row r="84" spans="1:24" ht="14.25" customHeight="1" thickBot="1">
      <c r="A84" s="1"/>
      <c r="B84" s="129"/>
      <c r="C84" s="21" t="s">
        <v>62</v>
      </c>
      <c r="D84" s="604"/>
      <c r="E84" s="605"/>
      <c r="F84" s="22" t="s">
        <v>23</v>
      </c>
      <c r="G84" s="70"/>
      <c r="H84" s="21" t="s">
        <v>63</v>
      </c>
      <c r="I84" s="564"/>
      <c r="J84" s="359"/>
      <c r="K84" s="565"/>
      <c r="L84" s="3" t="str">
        <f t="shared" si="3"/>
        <v>※入力してください</v>
      </c>
      <c r="M84" s="1"/>
      <c r="N84" s="1"/>
      <c r="O84" s="1"/>
      <c r="P84" s="1"/>
      <c r="Q84" s="1"/>
      <c r="R84" s="1"/>
      <c r="S84" s="1"/>
      <c r="T84" s="1"/>
      <c r="U84" s="1"/>
      <c r="V84" s="1"/>
      <c r="W84" s="1"/>
      <c r="X84" s="1"/>
    </row>
    <row r="85" spans="1:24" ht="14.25" customHeight="1" thickBot="1">
      <c r="A85" s="1"/>
      <c r="B85" s="130" t="s">
        <v>68</v>
      </c>
      <c r="C85" s="84" t="s">
        <v>69</v>
      </c>
      <c r="D85" s="556"/>
      <c r="E85" s="347"/>
      <c r="F85" s="78" t="s">
        <v>23</v>
      </c>
      <c r="G85" s="133"/>
      <c r="H85" s="25" t="s">
        <v>63</v>
      </c>
      <c r="I85" s="557"/>
      <c r="J85" s="345"/>
      <c r="K85" s="558"/>
      <c r="L85" s="3" t="str">
        <f t="shared" si="3"/>
        <v>※入力してください</v>
      </c>
      <c r="M85" s="1"/>
      <c r="N85" s="1"/>
      <c r="O85" s="1"/>
      <c r="P85" s="1"/>
      <c r="Q85" s="1"/>
      <c r="R85" s="1"/>
      <c r="S85" s="1"/>
      <c r="T85" s="1"/>
      <c r="U85" s="1"/>
      <c r="V85" s="1"/>
      <c r="W85" s="1"/>
      <c r="X85" s="1"/>
    </row>
    <row r="86" spans="1:24" ht="14.25" customHeight="1">
      <c r="A86" s="1"/>
      <c r="B86" s="612" t="s">
        <v>70</v>
      </c>
      <c r="C86" s="134" t="s">
        <v>71</v>
      </c>
      <c r="D86" s="570"/>
      <c r="E86" s="571"/>
      <c r="F86" s="571"/>
      <c r="G86" s="571"/>
      <c r="H86" s="571"/>
      <c r="I86" s="571"/>
      <c r="J86" s="571"/>
      <c r="K86" s="572"/>
      <c r="L86" s="3" t="str">
        <f>IF(COUNTA(D86)=1,"入力ＯＫ！","※入力してください")</f>
        <v>※入力してください</v>
      </c>
      <c r="M86" s="46"/>
      <c r="N86" s="46"/>
      <c r="O86" s="1"/>
      <c r="P86" s="1"/>
      <c r="Q86" s="1"/>
      <c r="R86" s="1"/>
      <c r="S86" s="1"/>
      <c r="T86" s="1"/>
      <c r="U86" s="1"/>
      <c r="V86" s="1"/>
      <c r="W86" s="1"/>
      <c r="X86" s="1"/>
    </row>
    <row r="87" spans="1:24" ht="14.25" customHeight="1">
      <c r="A87" s="1"/>
      <c r="B87" s="613"/>
      <c r="C87" s="115" t="s">
        <v>72</v>
      </c>
      <c r="D87" s="573"/>
      <c r="E87" s="562"/>
      <c r="F87" s="562"/>
      <c r="G87" s="562"/>
      <c r="H87" s="562"/>
      <c r="I87" s="562"/>
      <c r="J87" s="562"/>
      <c r="K87" s="563"/>
      <c r="L87" s="3" t="str">
        <f t="shared" si="3"/>
        <v>※入力してください</v>
      </c>
      <c r="M87" s="46"/>
      <c r="N87" s="31"/>
      <c r="O87" s="1"/>
      <c r="P87" s="1"/>
      <c r="Q87" s="1"/>
      <c r="R87" s="1"/>
      <c r="S87" s="1"/>
      <c r="T87" s="1"/>
      <c r="U87" s="1"/>
      <c r="V87" s="1"/>
      <c r="W87" s="1"/>
      <c r="X87" s="1"/>
    </row>
    <row r="88" spans="1:24" ht="14.25" customHeight="1">
      <c r="A88" s="1"/>
      <c r="B88" s="613"/>
      <c r="C88" s="115" t="s">
        <v>29</v>
      </c>
      <c r="D88" s="573"/>
      <c r="E88" s="562"/>
      <c r="F88" s="562"/>
      <c r="G88" s="562"/>
      <c r="H88" s="562"/>
      <c r="I88" s="562"/>
      <c r="J88" s="562"/>
      <c r="K88" s="563"/>
      <c r="L88" s="3" t="str">
        <f t="shared" si="3"/>
        <v>※入力してください</v>
      </c>
      <c r="M88" s="46"/>
      <c r="N88" s="31"/>
      <c r="O88" s="1"/>
      <c r="P88" s="1"/>
      <c r="Q88" s="1"/>
      <c r="R88" s="1"/>
      <c r="S88" s="1"/>
      <c r="T88" s="1"/>
      <c r="U88" s="1"/>
      <c r="V88" s="1"/>
      <c r="W88" s="1"/>
      <c r="X88" s="1"/>
    </row>
    <row r="89" spans="1:24" ht="14.25" customHeight="1">
      <c r="A89" s="1"/>
      <c r="B89" s="613"/>
      <c r="C89" s="115" t="s">
        <v>33</v>
      </c>
      <c r="D89" s="561"/>
      <c r="E89" s="562"/>
      <c r="F89" s="562"/>
      <c r="G89" s="562"/>
      <c r="H89" s="562"/>
      <c r="I89" s="562"/>
      <c r="J89" s="562"/>
      <c r="K89" s="563"/>
      <c r="L89" s="3" t="str">
        <f t="shared" ref="L89:L90" si="4">IF(COUNTA(D89)=1,"入力ＯＫ！","※入力してください")</f>
        <v>※入力してください</v>
      </c>
      <c r="M89" s="46"/>
      <c r="N89" s="1"/>
      <c r="O89" s="1"/>
      <c r="P89" s="1"/>
      <c r="Q89" s="1"/>
      <c r="R89" s="1"/>
      <c r="S89" s="1"/>
      <c r="T89" s="1"/>
      <c r="U89" s="1"/>
      <c r="V89" s="1"/>
      <c r="W89" s="1"/>
      <c r="X89" s="1"/>
    </row>
    <row r="90" spans="1:24" ht="14.25" customHeight="1">
      <c r="A90" s="1"/>
      <c r="B90" s="613"/>
      <c r="C90" s="9" t="s">
        <v>73</v>
      </c>
      <c r="D90" s="543"/>
      <c r="E90" s="362"/>
      <c r="F90" s="9" t="s">
        <v>23</v>
      </c>
      <c r="G90" s="20"/>
      <c r="H90" s="9" t="s">
        <v>24</v>
      </c>
      <c r="I90" s="564"/>
      <c r="J90" s="359"/>
      <c r="K90" s="565"/>
      <c r="L90" s="3" t="str">
        <f t="shared" si="4"/>
        <v>※入力してください</v>
      </c>
      <c r="M90" s="46"/>
      <c r="N90" s="1"/>
      <c r="O90" s="1"/>
      <c r="P90" s="1"/>
      <c r="Q90" s="1"/>
      <c r="R90" s="1"/>
      <c r="S90" s="1"/>
      <c r="T90" s="1"/>
      <c r="U90" s="1"/>
      <c r="V90" s="1"/>
      <c r="W90" s="1"/>
      <c r="X90" s="1"/>
    </row>
    <row r="91" spans="1:24" ht="14.25" customHeight="1">
      <c r="A91" s="1"/>
      <c r="B91" s="613"/>
      <c r="C91" s="115" t="s">
        <v>74</v>
      </c>
      <c r="D91" s="554"/>
      <c r="E91" s="554"/>
      <c r="F91" s="554"/>
      <c r="G91" s="554"/>
      <c r="H91" s="554"/>
      <c r="I91" s="554"/>
      <c r="J91" s="554"/>
      <c r="K91" s="555"/>
      <c r="L91" s="3" t="str">
        <f>IF(COUNTA(D91)=1,"入力ＯＫ！","※選択してください")</f>
        <v>※選択してください</v>
      </c>
      <c r="M91" s="46"/>
      <c r="N91" s="83"/>
      <c r="O91" s="1"/>
      <c r="P91" s="1"/>
      <c r="Q91" s="1"/>
      <c r="R91" s="1"/>
      <c r="S91" s="1"/>
      <c r="T91" s="1"/>
      <c r="U91" s="1"/>
      <c r="V91" s="1"/>
      <c r="W91" s="1"/>
      <c r="X91" s="1"/>
    </row>
    <row r="92" spans="1:24" ht="14.25" customHeight="1">
      <c r="A92" s="1"/>
      <c r="B92" s="613"/>
      <c r="C92" s="115" t="s">
        <v>76</v>
      </c>
      <c r="D92" s="554"/>
      <c r="E92" s="589"/>
      <c r="F92" s="589"/>
      <c r="G92" s="589"/>
      <c r="H92" s="589"/>
      <c r="I92" s="589"/>
      <c r="J92" s="589"/>
      <c r="K92" s="590"/>
      <c r="L92" s="3" t="str">
        <f>IF(COUNTA(D92)=1,"入力ＯＫ！","※選択してください")</f>
        <v>※選択してください</v>
      </c>
      <c r="M92" s="46"/>
      <c r="N92" s="46"/>
      <c r="O92" s="1"/>
      <c r="P92" s="1"/>
      <c r="Q92" s="1"/>
      <c r="R92" s="1"/>
      <c r="S92" s="1"/>
      <c r="T92" s="1"/>
      <c r="U92" s="1"/>
      <c r="V92" s="1"/>
      <c r="W92" s="1"/>
      <c r="X92" s="1"/>
    </row>
    <row r="93" spans="1:24" ht="14.25" customHeight="1" thickBot="1">
      <c r="A93" s="1"/>
      <c r="B93" s="614"/>
      <c r="C93" s="135" t="s">
        <v>77</v>
      </c>
      <c r="D93" s="559"/>
      <c r="E93" s="559"/>
      <c r="F93" s="559"/>
      <c r="G93" s="559"/>
      <c r="H93" s="559"/>
      <c r="I93" s="559"/>
      <c r="J93" s="559"/>
      <c r="K93" s="560"/>
      <c r="L93" s="3" t="str">
        <f>IF(COUNTA(D93)=1,"入力ＯＫ！","※選択してください")</f>
        <v>※選択してください</v>
      </c>
      <c r="M93" s="46"/>
      <c r="N93" s="31"/>
      <c r="O93" s="1"/>
      <c r="P93" s="1"/>
      <c r="Q93" s="1"/>
      <c r="R93" s="1"/>
      <c r="S93" s="1"/>
      <c r="T93" s="1"/>
      <c r="U93" s="1"/>
      <c r="V93" s="1"/>
      <c r="W93" s="1"/>
      <c r="X93" s="1"/>
    </row>
    <row r="94" spans="1:24" ht="14.25" customHeight="1" thickBot="1">
      <c r="A94" s="1"/>
      <c r="B94" s="2"/>
      <c r="C94" s="1"/>
      <c r="D94" s="1"/>
      <c r="E94" s="1"/>
      <c r="F94" s="1"/>
      <c r="G94" s="1"/>
      <c r="H94" s="1"/>
      <c r="I94" s="1"/>
      <c r="J94" s="1"/>
      <c r="K94" s="1"/>
      <c r="L94" s="3"/>
      <c r="M94" s="1"/>
      <c r="N94" s="1"/>
      <c r="O94" s="1"/>
      <c r="P94" s="1"/>
      <c r="Q94" s="1"/>
      <c r="R94" s="1"/>
      <c r="S94" s="1"/>
      <c r="T94" s="1"/>
      <c r="U94" s="1"/>
      <c r="V94" s="1"/>
      <c r="W94" s="1"/>
      <c r="X94" s="1"/>
    </row>
    <row r="95" spans="1:24" ht="14.25" customHeight="1">
      <c r="A95" s="1"/>
      <c r="B95" s="13" t="s">
        <v>79</v>
      </c>
      <c r="C95" s="14"/>
      <c r="D95" s="14"/>
      <c r="E95" s="14"/>
      <c r="F95" s="14"/>
      <c r="G95" s="14"/>
      <c r="H95" s="14"/>
      <c r="I95" s="14"/>
      <c r="J95" s="14"/>
      <c r="K95" s="15"/>
      <c r="L95" s="1"/>
      <c r="M95" s="1"/>
      <c r="N95" s="1"/>
      <c r="O95" s="1"/>
      <c r="P95" s="1"/>
      <c r="Q95" s="1"/>
      <c r="R95" s="1"/>
      <c r="S95" s="1"/>
      <c r="T95" s="1"/>
      <c r="U95" s="1"/>
      <c r="V95" s="1"/>
      <c r="W95" s="1"/>
      <c r="X95" s="1"/>
    </row>
    <row r="96" spans="1:24" ht="14.25" customHeight="1">
      <c r="A96" s="1"/>
      <c r="B96" s="26" t="s">
        <v>3</v>
      </c>
      <c r="C96" s="580" t="s">
        <v>4</v>
      </c>
      <c r="D96" s="345"/>
      <c r="E96" s="345"/>
      <c r="F96" s="345"/>
      <c r="G96" s="345"/>
      <c r="H96" s="345"/>
      <c r="I96" s="345"/>
      <c r="J96" s="345"/>
      <c r="K96" s="346"/>
      <c r="L96" s="1"/>
      <c r="M96" s="1"/>
      <c r="N96" s="1"/>
      <c r="O96" s="1"/>
      <c r="P96" s="1"/>
      <c r="Q96" s="1"/>
      <c r="R96" s="1"/>
      <c r="S96" s="1"/>
      <c r="T96" s="1"/>
      <c r="U96" s="1"/>
      <c r="V96" s="1"/>
      <c r="W96" s="1"/>
      <c r="X96" s="1"/>
    </row>
    <row r="97" spans="1:24" ht="24" customHeight="1">
      <c r="A97" s="1"/>
      <c r="B97" s="608" t="s">
        <v>80</v>
      </c>
      <c r="C97" s="609"/>
      <c r="D97" s="610"/>
      <c r="E97" s="610"/>
      <c r="F97" s="610"/>
      <c r="G97" s="610"/>
      <c r="H97" s="610"/>
      <c r="I97" s="610"/>
      <c r="J97" s="610"/>
      <c r="K97" s="610"/>
      <c r="L97" s="3"/>
      <c r="M97" s="1"/>
      <c r="N97" s="1"/>
      <c r="O97" s="1"/>
      <c r="P97" s="1"/>
      <c r="Q97" s="1"/>
      <c r="R97" s="1"/>
      <c r="S97" s="1"/>
      <c r="T97" s="1"/>
      <c r="U97" s="1"/>
      <c r="V97" s="1"/>
      <c r="W97" s="1"/>
      <c r="X97" s="1"/>
    </row>
    <row r="98" spans="1:24" ht="24" customHeight="1">
      <c r="A98" s="1"/>
      <c r="B98" s="562"/>
      <c r="C98" s="610"/>
      <c r="D98" s="611"/>
      <c r="E98" s="611"/>
      <c r="F98" s="611"/>
      <c r="G98" s="611"/>
      <c r="H98" s="611"/>
      <c r="I98" s="611"/>
      <c r="J98" s="611"/>
      <c r="K98" s="610"/>
      <c r="L98" s="1"/>
      <c r="M98" s="1"/>
      <c r="N98" s="1"/>
      <c r="O98" s="1"/>
      <c r="P98" s="1"/>
      <c r="Q98" s="1"/>
      <c r="R98" s="1"/>
      <c r="S98" s="1"/>
      <c r="T98" s="1"/>
      <c r="U98" s="1"/>
      <c r="V98" s="1"/>
      <c r="W98" s="1"/>
      <c r="X98" s="1"/>
    </row>
    <row r="99" spans="1:24" ht="24" customHeight="1">
      <c r="A99" s="1"/>
      <c r="B99" s="562"/>
      <c r="C99" s="610"/>
      <c r="D99" s="611"/>
      <c r="E99" s="611"/>
      <c r="F99" s="611"/>
      <c r="G99" s="611"/>
      <c r="H99" s="611"/>
      <c r="I99" s="611"/>
      <c r="J99" s="611"/>
      <c r="K99" s="610"/>
      <c r="L99" s="1"/>
      <c r="M99" s="1"/>
      <c r="N99" s="1"/>
      <c r="O99" s="1"/>
      <c r="P99" s="1"/>
      <c r="Q99" s="1"/>
      <c r="R99" s="1"/>
      <c r="S99" s="1"/>
      <c r="T99" s="1"/>
      <c r="U99" s="1"/>
      <c r="V99" s="1"/>
      <c r="W99" s="1"/>
      <c r="X99" s="1"/>
    </row>
    <row r="100" spans="1:24" ht="24" customHeight="1">
      <c r="A100" s="1"/>
      <c r="B100" s="562"/>
      <c r="C100" s="610"/>
      <c r="D100" s="610"/>
      <c r="E100" s="610"/>
      <c r="F100" s="610"/>
      <c r="G100" s="610"/>
      <c r="H100" s="610"/>
      <c r="I100" s="610"/>
      <c r="J100" s="610"/>
      <c r="K100" s="610"/>
      <c r="L100" s="1"/>
      <c r="M100" s="1"/>
      <c r="N100" s="1"/>
      <c r="O100" s="1"/>
      <c r="P100" s="1"/>
      <c r="Q100" s="1"/>
      <c r="R100" s="1"/>
      <c r="S100" s="1"/>
      <c r="T100" s="1"/>
      <c r="U100" s="1"/>
      <c r="V100" s="1"/>
      <c r="W100" s="1"/>
      <c r="X100" s="1"/>
    </row>
    <row r="101" spans="1:24" ht="17.25" customHeight="1">
      <c r="A101" s="1"/>
      <c r="B101" s="532" t="s">
        <v>81</v>
      </c>
      <c r="C101" s="546"/>
      <c r="D101" s="546"/>
      <c r="E101" s="546"/>
      <c r="F101" s="546"/>
      <c r="G101" s="546"/>
      <c r="H101" s="546"/>
      <c r="I101" s="546"/>
      <c r="J101" s="546"/>
      <c r="K101" s="546"/>
      <c r="L101" s="3" t="str">
        <f>IF(COUNTA(C101)=1,"入力ＯＫ！","※選択してください")</f>
        <v>※選択してください</v>
      </c>
      <c r="M101" s="1"/>
      <c r="N101" s="1"/>
      <c r="O101" s="1"/>
      <c r="P101" s="1"/>
      <c r="Q101" s="1"/>
      <c r="R101" s="1"/>
      <c r="S101" s="1"/>
      <c r="T101" s="1"/>
      <c r="U101" s="1"/>
      <c r="V101" s="1"/>
      <c r="W101" s="1"/>
      <c r="X101" s="1"/>
    </row>
    <row r="102" spans="1:24" ht="17.25" customHeight="1">
      <c r="A102" s="1"/>
      <c r="B102" s="533"/>
      <c r="C102" s="545"/>
      <c r="D102" s="545"/>
      <c r="E102" s="545"/>
      <c r="F102" s="545"/>
      <c r="G102" s="545"/>
      <c r="H102" s="545"/>
      <c r="I102" s="545"/>
      <c r="J102" s="545"/>
      <c r="K102" s="545"/>
      <c r="L102" s="3" t="str">
        <f>IF(C101="その他","「その他」を選択した場合は、その内容をご記載ください。","")</f>
        <v/>
      </c>
      <c r="M102" s="1"/>
      <c r="N102" s="1"/>
      <c r="O102" s="1"/>
      <c r="P102" s="1"/>
      <c r="Q102" s="1"/>
      <c r="R102" s="1"/>
      <c r="S102" s="1"/>
      <c r="T102" s="1"/>
      <c r="U102" s="1"/>
      <c r="V102" s="1"/>
      <c r="W102" s="1"/>
      <c r="X102" s="1"/>
    </row>
    <row r="103" spans="1:24" ht="61.2" customHeight="1">
      <c r="A103" s="1"/>
      <c r="B103" s="534"/>
      <c r="C103" s="545"/>
      <c r="D103" s="545"/>
      <c r="E103" s="545"/>
      <c r="F103" s="545"/>
      <c r="G103" s="545"/>
      <c r="H103" s="545"/>
      <c r="I103" s="545"/>
      <c r="J103" s="545"/>
      <c r="K103" s="545"/>
      <c r="L103" s="1"/>
      <c r="M103" s="1"/>
      <c r="N103" s="1"/>
      <c r="O103" s="1"/>
      <c r="P103" s="1"/>
      <c r="Q103" s="1"/>
      <c r="R103" s="1"/>
      <c r="S103" s="1"/>
      <c r="T103" s="1"/>
      <c r="U103" s="1"/>
      <c r="V103" s="1"/>
      <c r="W103" s="1"/>
      <c r="X103" s="1"/>
    </row>
    <row r="104" spans="1:24">
      <c r="A104" s="1"/>
      <c r="B104" s="532" t="s">
        <v>82</v>
      </c>
      <c r="C104" s="547" t="s">
        <v>83</v>
      </c>
      <c r="D104" s="547"/>
      <c r="E104" s="547"/>
      <c r="F104" s="547"/>
      <c r="G104" s="547"/>
      <c r="H104" s="548"/>
      <c r="I104" s="548"/>
      <c r="J104" s="548"/>
      <c r="K104" s="548"/>
      <c r="L104" s="3" t="str">
        <f>IF(COUNTA(H104)=1,"入力ＯＫ！","※選択してください")</f>
        <v>※選択してください</v>
      </c>
      <c r="M104" s="1"/>
      <c r="N104" s="1"/>
      <c r="O104" s="1"/>
      <c r="P104" s="1"/>
      <c r="Q104" s="1"/>
      <c r="R104" s="1"/>
      <c r="S104" s="1"/>
      <c r="T104" s="1"/>
      <c r="U104" s="1"/>
      <c r="V104" s="1"/>
      <c r="W104" s="1"/>
      <c r="X104" s="1"/>
    </row>
    <row r="105" spans="1:24" ht="30" customHeight="1">
      <c r="A105" s="1"/>
      <c r="B105" s="533"/>
      <c r="C105" s="547" t="s">
        <v>84</v>
      </c>
      <c r="D105" s="547"/>
      <c r="E105" s="547"/>
      <c r="F105" s="547"/>
      <c r="G105" s="547"/>
      <c r="H105" s="549"/>
      <c r="I105" s="549"/>
      <c r="J105" s="549"/>
      <c r="K105" s="549"/>
      <c r="L105" s="3" t="str">
        <f>IF(COUNTA(H105)=1,"入力ＯＫ！","※選択してください")</f>
        <v>※選択してください</v>
      </c>
      <c r="M105" s="1"/>
      <c r="N105" s="1"/>
      <c r="O105" s="1"/>
      <c r="P105" s="1"/>
      <c r="Q105" s="1"/>
      <c r="R105" s="1"/>
      <c r="S105" s="1"/>
      <c r="T105" s="1"/>
      <c r="U105" s="1"/>
      <c r="V105" s="1"/>
      <c r="W105" s="1"/>
      <c r="X105" s="1"/>
    </row>
    <row r="106" spans="1:24" ht="27.45" customHeight="1">
      <c r="A106" s="1"/>
      <c r="B106" s="534"/>
      <c r="C106" s="551" t="s">
        <v>85</v>
      </c>
      <c r="D106" s="552"/>
      <c r="E106" s="552"/>
      <c r="F106" s="552"/>
      <c r="G106" s="553"/>
      <c r="H106" s="550"/>
      <c r="I106" s="545"/>
      <c r="J106" s="545"/>
      <c r="K106" s="545"/>
      <c r="L106" s="3" t="str">
        <f>IF(COUNTIF(H105, "いいえ"), "※入力してください", "")</f>
        <v/>
      </c>
      <c r="M106" s="1"/>
      <c r="N106" s="1"/>
      <c r="O106" s="1"/>
      <c r="P106" s="1"/>
      <c r="Q106" s="1"/>
      <c r="R106" s="1"/>
      <c r="S106" s="1"/>
      <c r="T106" s="1"/>
      <c r="U106" s="1"/>
      <c r="V106" s="1"/>
      <c r="W106" s="1"/>
      <c r="X106" s="1"/>
    </row>
    <row r="107" spans="1:24" ht="14.25" customHeight="1">
      <c r="A107" s="1"/>
      <c r="B107" s="2"/>
      <c r="C107" s="535" t="s">
        <v>86</v>
      </c>
      <c r="D107" s="317"/>
      <c r="E107" s="317"/>
      <c r="F107" s="317"/>
      <c r="G107" s="317"/>
      <c r="H107" s="317"/>
      <c r="I107" s="317"/>
      <c r="J107" s="317"/>
      <c r="K107" s="317"/>
      <c r="L107" s="1"/>
      <c r="M107" s="1"/>
      <c r="N107" s="1"/>
      <c r="O107" s="1"/>
      <c r="P107" s="1"/>
      <c r="Q107" s="1"/>
      <c r="R107" s="1"/>
      <c r="S107" s="1"/>
      <c r="T107" s="1"/>
      <c r="U107" s="1"/>
      <c r="V107" s="1"/>
      <c r="W107" s="1"/>
      <c r="X107" s="1"/>
    </row>
    <row r="108" spans="1:24" ht="24" customHeight="1">
      <c r="A108" s="1"/>
      <c r="B108" s="27" t="s">
        <v>87</v>
      </c>
      <c r="C108" s="1"/>
      <c r="D108" s="1"/>
      <c r="E108" s="1"/>
      <c r="F108" s="1"/>
      <c r="G108" s="1"/>
      <c r="H108" s="1"/>
      <c r="I108" s="1"/>
      <c r="J108" s="1"/>
      <c r="K108" s="1"/>
      <c r="L108" s="1"/>
      <c r="M108" s="1"/>
      <c r="N108" s="1"/>
      <c r="O108" s="1"/>
      <c r="P108" s="1"/>
      <c r="Q108" s="1"/>
      <c r="R108" s="1"/>
      <c r="S108" s="1"/>
      <c r="T108" s="1"/>
      <c r="U108" s="1"/>
      <c r="V108" s="1"/>
      <c r="W108" s="1"/>
      <c r="X108" s="1"/>
    </row>
    <row r="109" spans="1:24" ht="14.25" customHeight="1" thickBot="1">
      <c r="A109" s="1"/>
      <c r="B109" s="27" t="s">
        <v>88</v>
      </c>
      <c r="C109" s="1"/>
      <c r="D109" s="1"/>
      <c r="E109" s="1"/>
      <c r="F109" s="1"/>
      <c r="G109" s="1"/>
      <c r="H109" s="1"/>
      <c r="I109" s="1"/>
      <c r="J109" s="1"/>
      <c r="K109" s="1"/>
      <c r="L109" s="1"/>
      <c r="M109" s="1"/>
      <c r="N109" s="1"/>
      <c r="O109" s="1"/>
      <c r="P109" s="1"/>
      <c r="Q109" s="1"/>
      <c r="R109" s="1"/>
      <c r="S109" s="1"/>
      <c r="T109" s="1"/>
      <c r="U109" s="1"/>
      <c r="V109" s="1"/>
      <c r="W109" s="1"/>
      <c r="X109" s="1"/>
    </row>
    <row r="110" spans="1:24" ht="14.25" customHeight="1" thickBot="1">
      <c r="A110" s="1"/>
      <c r="B110" s="28" t="s">
        <v>89</v>
      </c>
      <c r="C110" s="29" t="s">
        <v>90</v>
      </c>
      <c r="D110" s="536"/>
      <c r="E110" s="537"/>
      <c r="F110" s="537"/>
      <c r="G110" s="537"/>
      <c r="H110" s="537"/>
      <c r="I110" s="537"/>
      <c r="J110" s="537"/>
      <c r="K110" s="538"/>
      <c r="L110" s="3" t="str">
        <f>IF(COUNTA(D110)=1,"入力ＯＫ！","※入力してください")</f>
        <v>※入力してください</v>
      </c>
      <c r="M110" s="1"/>
      <c r="N110" s="1"/>
      <c r="O110" s="1"/>
      <c r="P110" s="1"/>
      <c r="Q110" s="1"/>
      <c r="R110" s="1"/>
      <c r="S110" s="1"/>
      <c r="T110" s="1"/>
      <c r="U110" s="1"/>
      <c r="V110" s="1"/>
      <c r="W110" s="1"/>
      <c r="X110" s="1"/>
    </row>
    <row r="111" spans="1:24" ht="14.25" customHeight="1">
      <c r="A111" s="1"/>
      <c r="B111" s="542" t="s">
        <v>91</v>
      </c>
      <c r="C111" s="24" t="s">
        <v>48</v>
      </c>
      <c r="D111" s="539"/>
      <c r="E111" s="540"/>
      <c r="F111" s="540"/>
      <c r="G111" s="540"/>
      <c r="H111" s="540"/>
      <c r="I111" s="540"/>
      <c r="J111" s="540"/>
      <c r="K111" s="541"/>
      <c r="L111" s="3" t="str">
        <f>IF(COUNTA(D111)=1,"入力ＯＫ！","※入力してください")</f>
        <v>※入力してください</v>
      </c>
      <c r="M111" s="1"/>
      <c r="N111" s="1"/>
      <c r="O111" s="1"/>
      <c r="P111" s="1"/>
      <c r="Q111" s="1"/>
      <c r="R111" s="1"/>
      <c r="S111" s="1"/>
      <c r="T111" s="1"/>
      <c r="U111" s="1"/>
      <c r="V111" s="1"/>
      <c r="W111" s="1"/>
      <c r="X111" s="1"/>
    </row>
    <row r="112" spans="1:24" ht="14.25" customHeight="1">
      <c r="A112" s="1"/>
      <c r="B112" s="413"/>
      <c r="C112" s="18" t="s">
        <v>92</v>
      </c>
      <c r="D112" s="527"/>
      <c r="E112" s="359"/>
      <c r="F112" s="359"/>
      <c r="G112" s="359"/>
      <c r="H112" s="359"/>
      <c r="I112" s="359"/>
      <c r="J112" s="359"/>
      <c r="K112" s="360"/>
      <c r="L112" s="3" t="str">
        <f t="shared" ref="L112" si="5">IF(COUNTA(D112)=1,"入力ＯＫ！","※入力してください")</f>
        <v>※入力してください</v>
      </c>
      <c r="M112" s="1"/>
      <c r="N112" s="1"/>
      <c r="O112" s="1"/>
      <c r="P112" s="1"/>
      <c r="Q112" s="1"/>
      <c r="R112" s="1"/>
      <c r="S112" s="1"/>
      <c r="T112" s="1"/>
      <c r="U112" s="1"/>
      <c r="V112" s="1"/>
      <c r="W112" s="1"/>
      <c r="X112" s="1"/>
    </row>
    <row r="113" spans="1:24" ht="14.25" customHeight="1">
      <c r="A113" s="1"/>
      <c r="B113" s="413"/>
      <c r="C113" s="18" t="s">
        <v>93</v>
      </c>
      <c r="D113" s="11" t="s">
        <v>27</v>
      </c>
      <c r="E113" s="543"/>
      <c r="F113" s="359"/>
      <c r="G113" s="362"/>
      <c r="H113" s="12" t="s">
        <v>94</v>
      </c>
      <c r="I113" s="544"/>
      <c r="J113" s="359"/>
      <c r="K113" s="360"/>
      <c r="L113" s="3" t="str">
        <f>IF(COUNTA(E113:I113)=3,"入力ＯＫ！","※入力してください")</f>
        <v>※入力してください</v>
      </c>
      <c r="M113" s="1"/>
      <c r="N113" s="1"/>
      <c r="O113" s="1"/>
      <c r="P113" s="1"/>
      <c r="Q113" s="1"/>
      <c r="R113" s="1"/>
      <c r="S113" s="1"/>
      <c r="T113" s="1"/>
      <c r="U113" s="1"/>
      <c r="V113" s="1"/>
      <c r="W113" s="1"/>
      <c r="X113" s="1"/>
    </row>
    <row r="114" spans="1:24" ht="14.25" customHeight="1">
      <c r="A114" s="1"/>
      <c r="B114" s="413"/>
      <c r="C114" s="18" t="s">
        <v>95</v>
      </c>
      <c r="D114" s="527"/>
      <c r="E114" s="359"/>
      <c r="F114" s="359"/>
      <c r="G114" s="359"/>
      <c r="H114" s="359"/>
      <c r="I114" s="359"/>
      <c r="J114" s="359"/>
      <c r="K114" s="360"/>
      <c r="L114" s="3" t="str">
        <f t="shared" ref="L114:L116" si="6">IF(COUNTA(D114)=1,"入力ＯＫ！","※入力してください")</f>
        <v>※入力してください</v>
      </c>
      <c r="M114" s="1"/>
      <c r="N114" s="1"/>
      <c r="O114" s="2"/>
      <c r="P114" s="1"/>
      <c r="Q114" s="1"/>
      <c r="R114" s="1"/>
      <c r="S114" s="1"/>
      <c r="T114" s="1"/>
      <c r="U114" s="1"/>
      <c r="V114" s="1"/>
      <c r="W114" s="1"/>
      <c r="X114" s="1"/>
    </row>
    <row r="115" spans="1:24" ht="14.25" customHeight="1">
      <c r="A115" s="1"/>
      <c r="B115" s="413"/>
      <c r="C115" s="18" t="s">
        <v>33</v>
      </c>
      <c r="D115" s="528"/>
      <c r="E115" s="359"/>
      <c r="F115" s="359"/>
      <c r="G115" s="359"/>
      <c r="H115" s="359"/>
      <c r="I115" s="359"/>
      <c r="J115" s="359"/>
      <c r="K115" s="360"/>
      <c r="L115" s="3" t="str">
        <f t="shared" si="6"/>
        <v>※入力してください</v>
      </c>
      <c r="M115" s="1"/>
      <c r="N115" s="1"/>
      <c r="O115" s="1"/>
      <c r="P115" s="1"/>
      <c r="Q115" s="1"/>
      <c r="R115" s="1"/>
      <c r="S115" s="1"/>
      <c r="T115" s="1"/>
      <c r="U115" s="1"/>
      <c r="V115" s="1"/>
      <c r="W115" s="1"/>
      <c r="X115" s="1"/>
    </row>
    <row r="116" spans="1:24" ht="14.25" customHeight="1" thickBot="1">
      <c r="A116" s="1"/>
      <c r="B116" s="414"/>
      <c r="C116" s="30" t="s">
        <v>96</v>
      </c>
      <c r="D116" s="529"/>
      <c r="E116" s="530"/>
      <c r="F116" s="530"/>
      <c r="G116" s="530"/>
      <c r="H116" s="530"/>
      <c r="I116" s="530"/>
      <c r="J116" s="530"/>
      <c r="K116" s="531"/>
      <c r="L116" s="3" t="str">
        <f t="shared" si="6"/>
        <v>※入力してください</v>
      </c>
      <c r="M116" s="1"/>
      <c r="N116" s="1"/>
      <c r="O116" s="1"/>
      <c r="P116" s="1"/>
      <c r="Q116" s="1"/>
      <c r="R116" s="1"/>
      <c r="S116" s="1"/>
      <c r="T116" s="1"/>
      <c r="U116" s="1"/>
      <c r="V116" s="1"/>
      <c r="W116" s="1"/>
      <c r="X116" s="1"/>
    </row>
  </sheetData>
  <mergeCells count="169">
    <mergeCell ref="D10:K10"/>
    <mergeCell ref="D43:E43"/>
    <mergeCell ref="I43:K43"/>
    <mergeCell ref="G44:K44"/>
    <mergeCell ref="I63:K63"/>
    <mergeCell ref="D65:K65"/>
    <mergeCell ref="D14:G14"/>
    <mergeCell ref="H14:K14"/>
    <mergeCell ref="D46:E46"/>
    <mergeCell ref="D47:E47"/>
    <mergeCell ref="D48:E48"/>
    <mergeCell ref="D49:E49"/>
    <mergeCell ref="D45:K45"/>
    <mergeCell ref="G46:K46"/>
    <mergeCell ref="I47:K47"/>
    <mergeCell ref="I48:K48"/>
    <mergeCell ref="D15:K15"/>
    <mergeCell ref="D16:K16"/>
    <mergeCell ref="D18:E18"/>
    <mergeCell ref="E19:G19"/>
    <mergeCell ref="G39:K39"/>
    <mergeCell ref="D42:E42"/>
    <mergeCell ref="I42:K42"/>
    <mergeCell ref="I19:K19"/>
    <mergeCell ref="B97:B100"/>
    <mergeCell ref="C97:K100"/>
    <mergeCell ref="G49:K49"/>
    <mergeCell ref="D50:K50"/>
    <mergeCell ref="B86:B93"/>
    <mergeCell ref="D66:E66"/>
    <mergeCell ref="D67:E67"/>
    <mergeCell ref="D68:E68"/>
    <mergeCell ref="D69:E69"/>
    <mergeCell ref="D71:E71"/>
    <mergeCell ref="D81:E81"/>
    <mergeCell ref="D82:E82"/>
    <mergeCell ref="D83:E83"/>
    <mergeCell ref="D84:E84"/>
    <mergeCell ref="D72:E72"/>
    <mergeCell ref="D73:E73"/>
    <mergeCell ref="D74:E74"/>
    <mergeCell ref="I62:K62"/>
    <mergeCell ref="D54:E54"/>
    <mergeCell ref="D56:E56"/>
    <mergeCell ref="D57:E57"/>
    <mergeCell ref="D58:E58"/>
    <mergeCell ref="I79:K79"/>
    <mergeCell ref="C96:K96"/>
    <mergeCell ref="D52:E52"/>
    <mergeCell ref="D53:E53"/>
    <mergeCell ref="D63:E63"/>
    <mergeCell ref="D64:E64"/>
    <mergeCell ref="D59:E59"/>
    <mergeCell ref="D61:E61"/>
    <mergeCell ref="D62:E62"/>
    <mergeCell ref="G54:K54"/>
    <mergeCell ref="D55:K55"/>
    <mergeCell ref="G56:K56"/>
    <mergeCell ref="I57:K57"/>
    <mergeCell ref="I58:K58"/>
    <mergeCell ref="G59:K59"/>
    <mergeCell ref="D60:K60"/>
    <mergeCell ref="D76:E76"/>
    <mergeCell ref="D77:E77"/>
    <mergeCell ref="F61:K61"/>
    <mergeCell ref="F66:K66"/>
    <mergeCell ref="I67:K67"/>
    <mergeCell ref="I68:K68"/>
    <mergeCell ref="I83:K83"/>
    <mergeCell ref="D88:K88"/>
    <mergeCell ref="D20:K20"/>
    <mergeCell ref="D22:J22"/>
    <mergeCell ref="D23:K23"/>
    <mergeCell ref="D25:K25"/>
    <mergeCell ref="D29:K29"/>
    <mergeCell ref="I38:K38"/>
    <mergeCell ref="D24:K24"/>
    <mergeCell ref="D26:K26"/>
    <mergeCell ref="D36:E36"/>
    <mergeCell ref="D37:E37"/>
    <mergeCell ref="D38:E38"/>
    <mergeCell ref="D35:K35"/>
    <mergeCell ref="G36:K36"/>
    <mergeCell ref="I37:K37"/>
    <mergeCell ref="G1:K1"/>
    <mergeCell ref="G2:K2"/>
    <mergeCell ref="C4:K4"/>
    <mergeCell ref="D5:K5"/>
    <mergeCell ref="D6:K6"/>
    <mergeCell ref="D7:K7"/>
    <mergeCell ref="D8:K8"/>
    <mergeCell ref="D9:K9"/>
    <mergeCell ref="B30:B34"/>
    <mergeCell ref="F30:K30"/>
    <mergeCell ref="D31:K31"/>
    <mergeCell ref="D32:K32"/>
    <mergeCell ref="D30:E30"/>
    <mergeCell ref="D34:E34"/>
    <mergeCell ref="D33:E33"/>
    <mergeCell ref="D21:K21"/>
    <mergeCell ref="C11:C12"/>
    <mergeCell ref="D11:G11"/>
    <mergeCell ref="H11:K11"/>
    <mergeCell ref="D12:G12"/>
    <mergeCell ref="H12:K12"/>
    <mergeCell ref="D13:G13"/>
    <mergeCell ref="H13:K13"/>
    <mergeCell ref="D17:K17"/>
    <mergeCell ref="B35:B39"/>
    <mergeCell ref="D39:E39"/>
    <mergeCell ref="I72:K72"/>
    <mergeCell ref="I73:K73"/>
    <mergeCell ref="D75:K75"/>
    <mergeCell ref="F76:K76"/>
    <mergeCell ref="I77:K77"/>
    <mergeCell ref="I78:K78"/>
    <mergeCell ref="D80:K80"/>
    <mergeCell ref="D78:E78"/>
    <mergeCell ref="G51:K51"/>
    <mergeCell ref="I52:K52"/>
    <mergeCell ref="I53:K53"/>
    <mergeCell ref="D51:E51"/>
    <mergeCell ref="B40:B44"/>
    <mergeCell ref="B45:B49"/>
    <mergeCell ref="B50:B54"/>
    <mergeCell ref="D40:K40"/>
    <mergeCell ref="G41:K41"/>
    <mergeCell ref="D44:E44"/>
    <mergeCell ref="D41:E41"/>
    <mergeCell ref="D91:K91"/>
    <mergeCell ref="D85:E85"/>
    <mergeCell ref="I85:K85"/>
    <mergeCell ref="D93:K93"/>
    <mergeCell ref="D89:K89"/>
    <mergeCell ref="D90:E90"/>
    <mergeCell ref="I90:K90"/>
    <mergeCell ref="B55:B59"/>
    <mergeCell ref="B60:B74"/>
    <mergeCell ref="I69:K69"/>
    <mergeCell ref="I74:K74"/>
    <mergeCell ref="D86:K86"/>
    <mergeCell ref="D87:K87"/>
    <mergeCell ref="D70:K70"/>
    <mergeCell ref="F71:K71"/>
    <mergeCell ref="D79:E79"/>
    <mergeCell ref="F81:K81"/>
    <mergeCell ref="I82:K82"/>
    <mergeCell ref="D92:K92"/>
    <mergeCell ref="I84:K84"/>
    <mergeCell ref="D114:K114"/>
    <mergeCell ref="D115:K115"/>
    <mergeCell ref="D116:K116"/>
    <mergeCell ref="B101:B103"/>
    <mergeCell ref="C107:K107"/>
    <mergeCell ref="D110:K110"/>
    <mergeCell ref="D111:K111"/>
    <mergeCell ref="D112:K112"/>
    <mergeCell ref="B111:B116"/>
    <mergeCell ref="E113:G113"/>
    <mergeCell ref="I113:K113"/>
    <mergeCell ref="C102:K103"/>
    <mergeCell ref="C101:K101"/>
    <mergeCell ref="C104:G104"/>
    <mergeCell ref="C105:G105"/>
    <mergeCell ref="H104:K104"/>
    <mergeCell ref="H105:K105"/>
    <mergeCell ref="B104:B106"/>
    <mergeCell ref="H106:K106"/>
    <mergeCell ref="C106:G106"/>
  </mergeCells>
  <phoneticPr fontId="30"/>
  <dataValidations count="8">
    <dataValidation type="custom" allowBlank="1" showErrorMessage="1" sqref="F33:F34 F36:F39 F41:F44 F46:F49 F51:F54 F56:F59 F62:F64 F67:F69 F72:F74 F77:F79 F82:F85 F90" xr:uid="{00000000-0002-0000-0000-000000000000}">
      <formula1>"年"</formula1>
    </dataValidation>
    <dataValidation type="custom" allowBlank="1" showInputMessage="1" prompt="郵便番号の前半３桁を入力してください。（海外の場合を除く）" sqref="E113" xr:uid="{00000000-0002-0000-0000-000006000000}">
      <formula1>AND(GTE(LEN(E113),MIN((3),(3))),LTE(LEN(E113),MAX((3),(3))))</formula1>
    </dataValidation>
    <dataValidation type="custom" allowBlank="1" showInputMessage="1" prompt="郵便番号の後半４桁を入力してください。（海外の場合を除く）" sqref="I113" xr:uid="{00000000-0002-0000-0000-000008000000}">
      <formula1>AND(GTE(LEN(I113),MIN((4),(4))),LTE(LEN(I113),MAX((4),(4))))</formula1>
    </dataValidation>
    <dataValidation type="custom" allowBlank="1" showErrorMessage="1" sqref="J18 J33:J34" xr:uid="{00000000-0002-0000-0000-00000B000000}">
      <formula1>"日"</formula1>
    </dataValidation>
    <dataValidation type="custom" allowBlank="1" showErrorMessage="1" sqref="H33:H34 H37:H38 H42:H43 H47:H48 H52:H53 H57:H58 H77:H78 H62:H63 H67:H68 H72:H73 H82:H83 H90" xr:uid="{00000000-0002-0000-0000-00000C000000}">
      <formula1>"月"</formula1>
    </dataValidation>
    <dataValidation type="list" allowBlank="1" showInputMessage="1" showErrorMessage="1" sqref="H104:K105" xr:uid="{CEFE8074-0231-4243-906F-D5FB5847C755}">
      <formula1>"はい,いいえ,無回答"</formula1>
    </dataValidation>
    <dataValidation imeMode="halfAlpha" allowBlank="1" showInputMessage="1" showErrorMessage="1" sqref="D23:K24 D26:K26 D18:E18 G18 E19:G19 I18 I19:K19 D33:E34 G33:G34 I33:I34 D36:E39 G37:G38 D41:E44 G42:G43 D46:E49 G47:G48 D51:E54 G52:G53 D56:E59 G57:G58 D62:E64 G62:G64 D67:E69 G67:G69 D72:E74 G72:G74 D77:E79 G77:G79 D82:E85 G82:G85 D90:E90 G90" xr:uid="{74230A2B-C707-45B4-AE26-DDC2554F33E7}"/>
    <dataValidation imeMode="hiragana" allowBlank="1" showInputMessage="1" showErrorMessage="1" sqref="D13:D14 E13:G13 H13:H14 I13:K13" xr:uid="{25F411FD-6C52-4F6C-AFCB-345EEE9E7DBD}"/>
  </dataValidations>
  <printOptions horizontalCentered="1"/>
  <pageMargins left="0.19685039370078741" right="0.19685039370078741" top="0.39370078740157483" bottom="0.39370078740157483" header="0" footer="0"/>
  <pageSetup paperSize="9" scale="44" fitToWidth="0" orientation="portrait" r:id="rId1"/>
  <colBreaks count="1" manualBreakCount="1">
    <brk id="14" max="115" man="1"/>
  </colBreaks>
  <ignoredErrors>
    <ignoredError sqref="L34" formula="1"/>
  </ignoredErrors>
  <legacyDrawing r:id="rId2"/>
  <extLst>
    <ext xmlns:x14="http://schemas.microsoft.com/office/spreadsheetml/2009/9/main" uri="{CCE6A557-97BC-4b89-ADB6-D9C93CAAB3DF}">
      <x14:dataValidations xmlns:xm="http://schemas.microsoft.com/office/excel/2006/main" count="12">
        <x14:dataValidation type="list" allowBlank="1" showErrorMessage="1" xr:uid="{00000000-0002-0000-0000-000004000000}">
          <x14:formula1>
            <xm:f>※大学事務管理用!$G$3:$G$4</xm:f>
          </x14:formula1>
          <xm:sqref>K34</xm:sqref>
        </x14:dataValidation>
        <x14:dataValidation type="list" allowBlank="1" showInputMessage="1" showErrorMessage="1" xr:uid="{6CE98C56-2B8C-4DFA-B6BF-79BF2AB94C26}">
          <x14:formula1>
            <xm:f>※大学事務管理用!$H$3:$H$14</xm:f>
          </x14:formula1>
          <xm:sqref>D91:K91</xm:sqref>
        </x14:dataValidation>
        <x14:dataValidation type="list" allowBlank="1" showInputMessage="1" showErrorMessage="1" xr:uid="{5EBC0B38-E374-4C92-BFDB-8082E0D98878}">
          <x14:formula1>
            <xm:f>※大学事務管理用!$I$3:$I$17</xm:f>
          </x14:formula1>
          <xm:sqref>D92:K92</xm:sqref>
        </x14:dataValidation>
        <x14:dataValidation type="list" allowBlank="1" showInputMessage="1" showErrorMessage="1" xr:uid="{1DA97CB7-F00B-43AC-A54A-75C9CA304C31}">
          <x14:formula1>
            <xm:f>※大学事務管理用!$K$3:$K$9</xm:f>
          </x14:formula1>
          <xm:sqref>C101:K101</xm:sqref>
        </x14:dataValidation>
        <x14:dataValidation type="list" allowBlank="1" showInputMessage="1" showErrorMessage="1" xr:uid="{79375F6B-001A-4904-9ABC-D86FA1395CB0}">
          <x14:formula1>
            <xm:f>※大学事務管理用!$J$3:$J$7</xm:f>
          </x14:formula1>
          <xm:sqref>D93:K93</xm:sqref>
        </x14:dataValidation>
        <x14:dataValidation type="list" allowBlank="1" showErrorMessage="1" xr:uid="{00000000-0002-0000-0000-000009000000}">
          <x14:formula1>
            <xm:f>※大学事務管理用!$A$3:$A$6</xm:f>
          </x14:formula1>
          <xm:sqref>D7:K7</xm:sqref>
        </x14:dataValidation>
        <x14:dataValidation type="list" allowBlank="1" showErrorMessage="1" xr:uid="{BA5710FA-4AB7-4C30-96BA-24B0032A0B20}">
          <x14:formula1>
            <xm:f>※大学事務管理用!$E$3:$E$4</xm:f>
          </x14:formula1>
          <xm:sqref>D15:K15</xm:sqref>
        </x14:dataValidation>
        <x14:dataValidation type="list" allowBlank="1" showErrorMessage="1" xr:uid="{F7973B3D-B8CD-44A4-9029-DF9D4ED570FE}">
          <x14:formula1>
            <xm:f>※大学事務管理用!$A$3:$A$5</xm:f>
          </x14:formula1>
          <xm:sqref>D6:K6</xm:sqref>
        </x14:dataValidation>
        <x14:dataValidation type="list" allowBlank="1" showErrorMessage="1" xr:uid="{638CCFEE-5F15-4545-8CF6-899CAC4CDFEE}">
          <x14:formula1>
            <xm:f>※大学事務管理用!$B$3:$B$4</xm:f>
          </x14:formula1>
          <xm:sqref>D8:K8</xm:sqref>
        </x14:dataValidation>
        <x14:dataValidation type="list" allowBlank="1" showErrorMessage="1" xr:uid="{5355E37E-1670-4026-9E1B-52B6E445CC16}">
          <x14:formula1>
            <xm:f>※大学事務管理用!$D$3:$D$9</xm:f>
          </x14:formula1>
          <xm:sqref>D9:K9</xm:sqref>
        </x14:dataValidation>
        <x14:dataValidation type="list" allowBlank="1" showErrorMessage="1" xr:uid="{1A219955-7F62-4D42-A61F-C1473C1E59B2}">
          <x14:formula1>
            <xm:f>※大学事務管理用!$C$3:$C$6</xm:f>
          </x14:formula1>
          <xm:sqref>D10:K10</xm:sqref>
        </x14:dataValidation>
        <x14:dataValidation type="list" allowBlank="1" showErrorMessage="1" xr:uid="{9E669FEA-4AFB-4303-8114-47BEA8E68948}">
          <x14:formula1>
            <xm:f>※大学事務管理用!$F$3:$F$6</xm:f>
          </x14:formula1>
          <xm:sqref>D30:E30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8A1C-9A03-4C71-B40F-2778D26EBADC}">
  <sheetPr codeName="Sheet2">
    <pageSetUpPr fitToPage="1"/>
  </sheetPr>
  <dimension ref="A1:BJ74"/>
  <sheetViews>
    <sheetView view="pageBreakPreview" zoomScaleNormal="100" zoomScaleSheetLayoutView="100" workbookViewId="0">
      <selection sqref="A1:AK2"/>
    </sheetView>
  </sheetViews>
  <sheetFormatPr defaultColWidth="14.44140625" defaultRowHeight="15" customHeight="1"/>
  <cols>
    <col min="1" max="16" width="2.44140625" customWidth="1"/>
    <col min="17" max="17" width="2.6640625" customWidth="1"/>
    <col min="18" max="18" width="3.109375" customWidth="1"/>
    <col min="19" max="20" width="2.44140625" customWidth="1"/>
    <col min="21" max="21" width="2.6640625" customWidth="1"/>
    <col min="22" max="26" width="2.44140625" customWidth="1"/>
    <col min="27" max="27" width="3" customWidth="1"/>
    <col min="28" max="29" width="2.44140625" customWidth="1"/>
    <col min="30" max="30" width="2.88671875" customWidth="1"/>
    <col min="31" max="67" width="2.44140625" customWidth="1"/>
    <col min="68" max="69" width="9" customWidth="1"/>
  </cols>
  <sheetData>
    <row r="1" spans="1:62" ht="15.75" customHeight="1">
      <c r="A1" s="700" t="s">
        <v>97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31"/>
      <c r="AM1" s="31"/>
      <c r="AN1" s="31"/>
      <c r="AO1" s="31"/>
      <c r="AP1" s="31"/>
      <c r="AQ1" s="31"/>
      <c r="AR1" s="31"/>
      <c r="AS1" s="31"/>
      <c r="AT1" s="31"/>
      <c r="AU1" s="31"/>
      <c r="AV1" s="31"/>
      <c r="AW1" s="31"/>
      <c r="AX1" s="31"/>
      <c r="AY1" s="31"/>
      <c r="AZ1" s="31"/>
      <c r="BA1" s="31"/>
      <c r="BB1" s="31"/>
      <c r="BC1" s="31"/>
      <c r="BD1" s="31"/>
      <c r="BE1" s="31"/>
      <c r="BF1" s="31"/>
      <c r="BG1" s="31"/>
      <c r="BH1" s="31"/>
      <c r="BI1" s="31"/>
      <c r="BJ1" s="31"/>
    </row>
    <row r="2" spans="1:62" ht="15.75" customHeight="1">
      <c r="A2" s="627"/>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31"/>
      <c r="AM2" s="31"/>
      <c r="AN2" s="31"/>
      <c r="AO2" s="31"/>
      <c r="AP2" s="31"/>
      <c r="AQ2" s="31"/>
      <c r="AR2" s="31"/>
      <c r="AS2" s="31"/>
      <c r="AT2" s="31"/>
      <c r="AU2" s="31"/>
      <c r="AV2" s="31"/>
      <c r="AW2" s="31"/>
      <c r="AX2" s="31"/>
      <c r="AY2" s="31"/>
      <c r="AZ2" s="31"/>
      <c r="BA2" s="31"/>
      <c r="BB2" s="31"/>
      <c r="BC2" s="31"/>
      <c r="BD2" s="31"/>
      <c r="BE2" s="31"/>
      <c r="BF2" s="31"/>
      <c r="BG2" s="31"/>
      <c r="BH2" s="31"/>
      <c r="BI2" s="31"/>
      <c r="BJ2" s="31"/>
    </row>
    <row r="3" spans="1:62" ht="15.75" customHeight="1">
      <c r="A3" s="700" t="s">
        <v>98</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31"/>
      <c r="AM3" s="31"/>
      <c r="AN3" s="31"/>
      <c r="AO3" s="31"/>
      <c r="AP3" s="31"/>
      <c r="AQ3" s="31"/>
      <c r="AR3" s="31"/>
      <c r="AS3" s="31"/>
      <c r="AT3" s="31"/>
      <c r="AU3" s="31"/>
      <c r="AV3" s="31"/>
      <c r="AW3" s="31"/>
      <c r="AX3" s="31"/>
      <c r="AY3" s="31"/>
      <c r="AZ3" s="31"/>
      <c r="BA3" s="31"/>
      <c r="BB3" s="31"/>
      <c r="BC3" s="31"/>
      <c r="BD3" s="31"/>
      <c r="BE3" s="31"/>
      <c r="BF3" s="31"/>
      <c r="BG3" s="31"/>
      <c r="BH3" s="31"/>
      <c r="BI3" s="31"/>
      <c r="BJ3" s="31"/>
    </row>
    <row r="4" spans="1:62" ht="15.75" customHeight="1">
      <c r="A4" s="627"/>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31"/>
      <c r="AM4" s="31"/>
      <c r="AN4" s="31"/>
      <c r="AO4" s="31"/>
      <c r="AP4" s="31"/>
      <c r="AQ4" s="31"/>
      <c r="AR4" s="31"/>
      <c r="AS4" s="31"/>
      <c r="AT4" s="31"/>
      <c r="AU4" s="31"/>
      <c r="AV4" s="31"/>
      <c r="AW4" s="31"/>
      <c r="AX4" s="31"/>
      <c r="AY4" s="31"/>
      <c r="AZ4" s="31"/>
      <c r="BA4" s="31"/>
      <c r="BB4" s="31"/>
      <c r="BC4" s="31"/>
      <c r="BD4" s="31"/>
      <c r="BE4" s="31"/>
      <c r="BF4" s="31"/>
      <c r="BG4" s="31"/>
      <c r="BH4" s="31"/>
      <c r="BI4" s="31"/>
      <c r="BJ4" s="31"/>
    </row>
    <row r="5" spans="1:62" ht="15.75" customHeight="1" thickBo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row>
    <row r="6" spans="1:62" ht="15.75" customHeight="1">
      <c r="A6" s="701" t="s">
        <v>99</v>
      </c>
      <c r="B6" s="702"/>
      <c r="C6" s="702"/>
      <c r="D6" s="703"/>
      <c r="E6" s="34" t="str">
        <f>IF(入力シート!$D$6="事業設計工学コース","1",IF(入力シート!$D$7="事業設計工学コース","2",""))</f>
        <v/>
      </c>
      <c r="F6" s="710" t="s">
        <v>6</v>
      </c>
      <c r="G6" s="711"/>
      <c r="H6" s="711"/>
      <c r="I6" s="711"/>
      <c r="J6" s="711"/>
      <c r="K6" s="711"/>
      <c r="L6" s="711"/>
      <c r="M6" s="712"/>
      <c r="N6" s="713" t="s">
        <v>100</v>
      </c>
      <c r="O6" s="714"/>
      <c r="P6" s="714"/>
      <c r="Q6" s="715"/>
      <c r="R6" s="719"/>
      <c r="S6" s="720"/>
      <c r="T6" s="720"/>
      <c r="U6" s="720"/>
      <c r="V6" s="720"/>
      <c r="W6" s="720"/>
      <c r="X6" s="720"/>
      <c r="Y6" s="720"/>
      <c r="Z6" s="720"/>
      <c r="AA6" s="720"/>
      <c r="AB6" s="720"/>
      <c r="AC6" s="720"/>
      <c r="AD6" s="720"/>
      <c r="AE6" s="720"/>
      <c r="AF6" s="720"/>
      <c r="AG6" s="720"/>
      <c r="AH6" s="720"/>
      <c r="AI6" s="720"/>
      <c r="AJ6" s="720"/>
      <c r="AK6" s="721"/>
      <c r="AL6" s="31"/>
      <c r="AM6" s="31"/>
      <c r="AN6" s="31"/>
      <c r="AO6" s="31"/>
      <c r="AP6" s="31"/>
      <c r="AQ6" s="31"/>
      <c r="AR6" s="31"/>
      <c r="AS6" s="31"/>
      <c r="AT6" s="31"/>
      <c r="AU6" s="31"/>
      <c r="AV6" s="31"/>
      <c r="AW6" s="31"/>
      <c r="AX6" s="667" t="s">
        <v>101</v>
      </c>
      <c r="AY6" s="627"/>
      <c r="AZ6" s="627"/>
      <c r="BA6" s="627"/>
      <c r="BB6" s="627"/>
      <c r="BC6" s="627"/>
      <c r="BD6" s="627"/>
      <c r="BE6" s="627"/>
      <c r="BF6" s="627"/>
      <c r="BG6" s="627"/>
      <c r="BH6" s="627"/>
      <c r="BI6" s="627"/>
      <c r="BJ6" s="627"/>
    </row>
    <row r="7" spans="1:62" ht="15.75" customHeight="1">
      <c r="A7" s="704"/>
      <c r="B7" s="705"/>
      <c r="C7" s="705"/>
      <c r="D7" s="706"/>
      <c r="E7" s="104" t="str">
        <f>IF(入力シート!$D$6="情報アーキテクチャコース","1",IF(入力シート!$D$7="情報アーキテクチャコース","2",""))</f>
        <v/>
      </c>
      <c r="F7" s="668" t="s">
        <v>102</v>
      </c>
      <c r="G7" s="632"/>
      <c r="H7" s="632"/>
      <c r="I7" s="632"/>
      <c r="J7" s="632"/>
      <c r="K7" s="632"/>
      <c r="L7" s="632"/>
      <c r="M7" s="633"/>
      <c r="N7" s="716"/>
      <c r="O7" s="717"/>
      <c r="P7" s="717"/>
      <c r="Q7" s="718"/>
      <c r="R7" s="652"/>
      <c r="S7" s="685"/>
      <c r="T7" s="685"/>
      <c r="U7" s="685"/>
      <c r="V7" s="685"/>
      <c r="W7" s="685"/>
      <c r="X7" s="685"/>
      <c r="Y7" s="685"/>
      <c r="Z7" s="685"/>
      <c r="AA7" s="685"/>
      <c r="AB7" s="685"/>
      <c r="AC7" s="685"/>
      <c r="AD7" s="685"/>
      <c r="AE7" s="685"/>
      <c r="AF7" s="685"/>
      <c r="AG7" s="685"/>
      <c r="AH7" s="685"/>
      <c r="AI7" s="685"/>
      <c r="AJ7" s="685"/>
      <c r="AK7" s="722"/>
      <c r="AL7" s="31"/>
      <c r="AM7" s="31"/>
      <c r="AN7" s="31"/>
      <c r="AO7" s="31"/>
      <c r="AP7" s="31"/>
      <c r="AQ7" s="31"/>
      <c r="AR7" s="31"/>
      <c r="AS7" s="31"/>
      <c r="AT7" s="31"/>
      <c r="AU7" s="31"/>
      <c r="AV7" s="31"/>
      <c r="AW7" s="31"/>
      <c r="AX7" s="627"/>
      <c r="AY7" s="627"/>
      <c r="AZ7" s="627"/>
      <c r="BA7" s="627"/>
      <c r="BB7" s="627"/>
      <c r="BC7" s="627"/>
      <c r="BD7" s="627"/>
      <c r="BE7" s="627"/>
      <c r="BF7" s="627"/>
      <c r="BG7" s="627"/>
      <c r="BH7" s="627"/>
      <c r="BI7" s="627"/>
      <c r="BJ7" s="627"/>
    </row>
    <row r="8" spans="1:62" ht="15.75" customHeight="1">
      <c r="A8" s="707"/>
      <c r="B8" s="708"/>
      <c r="C8" s="708"/>
      <c r="D8" s="709"/>
      <c r="E8" s="104" t="str">
        <f>IF(入力シート!$D$6="創造技術コース","1",IF(入力シート!$D$7="創造技術コース","2",""))</f>
        <v/>
      </c>
      <c r="F8" s="669" t="s">
        <v>103</v>
      </c>
      <c r="G8" s="632"/>
      <c r="H8" s="632"/>
      <c r="I8" s="632"/>
      <c r="J8" s="632"/>
      <c r="K8" s="632"/>
      <c r="L8" s="632"/>
      <c r="M8" s="633"/>
      <c r="N8" s="723" t="s">
        <v>104</v>
      </c>
      <c r="O8" s="723"/>
      <c r="P8" s="723"/>
      <c r="Q8" s="723"/>
      <c r="R8" s="105" t="str">
        <f>IF(入力シート!D8="令和8年10月","☑","□")</f>
        <v>□</v>
      </c>
      <c r="S8" s="670" t="s">
        <v>405</v>
      </c>
      <c r="T8" s="671"/>
      <c r="U8" s="671"/>
      <c r="V8" s="671"/>
      <c r="W8" s="671"/>
      <c r="X8" s="671"/>
      <c r="Y8" s="671"/>
      <c r="Z8" s="671"/>
      <c r="AA8" s="107" t="str">
        <f>IF(入力シート!D8="令和9年4月","☑","□")</f>
        <v>□</v>
      </c>
      <c r="AB8" s="671" t="s">
        <v>406</v>
      </c>
      <c r="AC8" s="671"/>
      <c r="AD8" s="671"/>
      <c r="AE8" s="671"/>
      <c r="AF8" s="671"/>
      <c r="AG8" s="671"/>
      <c r="AH8" s="671"/>
      <c r="AI8" s="671"/>
      <c r="AJ8" s="671"/>
      <c r="AK8" s="672"/>
      <c r="AL8" s="31"/>
      <c r="AM8" s="31"/>
      <c r="AN8" s="31"/>
      <c r="AO8" s="31"/>
      <c r="AP8" s="31"/>
      <c r="AQ8" s="31"/>
      <c r="AR8" s="31"/>
      <c r="AS8" s="31"/>
      <c r="AT8" s="31"/>
      <c r="AU8" s="31"/>
      <c r="AV8" s="31"/>
      <c r="AW8" s="31"/>
      <c r="AX8" s="627"/>
      <c r="AY8" s="627"/>
      <c r="AZ8" s="627"/>
      <c r="BA8" s="627"/>
      <c r="BB8" s="627"/>
      <c r="BC8" s="627"/>
      <c r="BD8" s="627"/>
      <c r="BE8" s="627"/>
      <c r="BF8" s="627"/>
      <c r="BG8" s="627"/>
      <c r="BH8" s="627"/>
      <c r="BI8" s="627"/>
      <c r="BJ8" s="627"/>
    </row>
    <row r="9" spans="1:62" ht="15.75" customHeight="1">
      <c r="A9" s="631" t="s">
        <v>16</v>
      </c>
      <c r="B9" s="632"/>
      <c r="C9" s="632"/>
      <c r="D9" s="633"/>
      <c r="E9" s="648" t="str">
        <f>入力シート!D13&amp;" "&amp;入力シート!H13</f>
        <v xml:space="preserve"> </v>
      </c>
      <c r="F9" s="632"/>
      <c r="G9" s="632"/>
      <c r="H9" s="632"/>
      <c r="I9" s="632"/>
      <c r="J9" s="632"/>
      <c r="K9" s="632"/>
      <c r="L9" s="632"/>
      <c r="M9" s="632"/>
      <c r="N9" s="632"/>
      <c r="O9" s="632"/>
      <c r="P9" s="632"/>
      <c r="Q9" s="632"/>
      <c r="R9" s="632"/>
      <c r="S9" s="632"/>
      <c r="T9" s="632"/>
      <c r="U9" s="632"/>
      <c r="V9" s="632"/>
      <c r="W9" s="632"/>
      <c r="X9" s="632"/>
      <c r="Y9" s="633"/>
      <c r="Z9" s="361" t="s">
        <v>105</v>
      </c>
      <c r="AA9" s="624"/>
      <c r="AB9" s="632"/>
      <c r="AC9" s="632"/>
      <c r="AD9" s="632"/>
      <c r="AE9" s="632"/>
      <c r="AF9" s="632"/>
      <c r="AG9" s="632"/>
      <c r="AH9" s="632"/>
      <c r="AI9" s="632"/>
      <c r="AJ9" s="632"/>
      <c r="AK9" s="635"/>
      <c r="AL9" s="31"/>
      <c r="AM9" s="31"/>
      <c r="AN9" s="31"/>
      <c r="AO9" s="31"/>
      <c r="AP9" s="31"/>
      <c r="AQ9" s="31"/>
      <c r="AR9" s="31"/>
      <c r="AS9" s="31"/>
      <c r="AT9" s="31"/>
      <c r="AU9" s="31"/>
      <c r="AV9" s="31"/>
      <c r="AW9" s="31"/>
      <c r="AX9" s="627"/>
      <c r="AY9" s="627"/>
      <c r="AZ9" s="627"/>
      <c r="BA9" s="627"/>
      <c r="BB9" s="627"/>
      <c r="BC9" s="627"/>
      <c r="BD9" s="627"/>
      <c r="BE9" s="627"/>
      <c r="BF9" s="627"/>
      <c r="BG9" s="627"/>
      <c r="BH9" s="627"/>
      <c r="BI9" s="627"/>
      <c r="BJ9" s="627"/>
    </row>
    <row r="10" spans="1:62" ht="15.75" customHeight="1">
      <c r="A10" s="636" t="s">
        <v>106</v>
      </c>
      <c r="B10" s="621"/>
      <c r="C10" s="621"/>
      <c r="D10" s="622"/>
      <c r="E10" s="435" t="str">
        <f>入力シート!D12&amp;" "&amp;入力シート!H12</f>
        <v xml:space="preserve"> </v>
      </c>
      <c r="F10" s="621"/>
      <c r="G10" s="621"/>
      <c r="H10" s="621"/>
      <c r="I10" s="621"/>
      <c r="J10" s="621"/>
      <c r="K10" s="621"/>
      <c r="L10" s="621"/>
      <c r="M10" s="621"/>
      <c r="N10" s="621"/>
      <c r="O10" s="621"/>
      <c r="P10" s="621"/>
      <c r="Q10" s="621"/>
      <c r="R10" s="621"/>
      <c r="S10" s="621"/>
      <c r="T10" s="621"/>
      <c r="U10" s="621"/>
      <c r="V10" s="621"/>
      <c r="W10" s="621"/>
      <c r="X10" s="621"/>
      <c r="Y10" s="622"/>
      <c r="Z10" s="674" t="str">
        <f>IF(入力シート!$D$16=0," ",入力シート!$D$16)</f>
        <v xml:space="preserve"> </v>
      </c>
      <c r="AA10" s="621"/>
      <c r="AB10" s="621"/>
      <c r="AC10" s="621"/>
      <c r="AD10" s="621"/>
      <c r="AE10" s="621"/>
      <c r="AF10" s="621"/>
      <c r="AG10" s="621"/>
      <c r="AH10" s="621"/>
      <c r="AI10" s="621"/>
      <c r="AJ10" s="621"/>
      <c r="AK10" s="643"/>
      <c r="AL10" s="31"/>
      <c r="AM10" s="31"/>
      <c r="AN10" s="31"/>
      <c r="AO10" s="31"/>
      <c r="AP10" s="31"/>
      <c r="AQ10" s="31"/>
      <c r="AR10" s="31"/>
      <c r="AS10" s="31"/>
      <c r="AT10" s="31"/>
      <c r="AU10" s="31"/>
      <c r="AV10" s="31"/>
      <c r="AW10" s="31"/>
      <c r="AX10" s="627"/>
      <c r="AY10" s="627"/>
      <c r="AZ10" s="627"/>
      <c r="BA10" s="627"/>
      <c r="BB10" s="627"/>
      <c r="BC10" s="627"/>
      <c r="BD10" s="627"/>
      <c r="BE10" s="627"/>
      <c r="BF10" s="627"/>
      <c r="BG10" s="627"/>
      <c r="BH10" s="627"/>
      <c r="BI10" s="627"/>
      <c r="BJ10" s="627"/>
    </row>
    <row r="11" spans="1:62" ht="15.75" customHeight="1">
      <c r="A11" s="623"/>
      <c r="B11" s="624"/>
      <c r="C11" s="624"/>
      <c r="D11" s="625"/>
      <c r="E11" s="629"/>
      <c r="F11" s="624"/>
      <c r="G11" s="624"/>
      <c r="H11" s="624"/>
      <c r="I11" s="624"/>
      <c r="J11" s="624"/>
      <c r="K11" s="624"/>
      <c r="L11" s="624"/>
      <c r="M11" s="624"/>
      <c r="N11" s="624"/>
      <c r="O11" s="624"/>
      <c r="P11" s="624"/>
      <c r="Q11" s="624"/>
      <c r="R11" s="624"/>
      <c r="S11" s="624"/>
      <c r="T11" s="624"/>
      <c r="U11" s="624"/>
      <c r="V11" s="624"/>
      <c r="W11" s="624"/>
      <c r="X11" s="624"/>
      <c r="Y11" s="625"/>
      <c r="Z11" s="675" t="str">
        <f>IF(入力シート!$D$17=0,"在留資格(　　　　　　　　　　　　)","在留資格（"&amp;入力シート!D17&amp;")")</f>
        <v>在留資格(　　　　　　　　　　　　)</v>
      </c>
      <c r="AA11" s="624"/>
      <c r="AB11" s="624"/>
      <c r="AC11" s="624"/>
      <c r="AD11" s="624"/>
      <c r="AE11" s="624"/>
      <c r="AF11" s="624"/>
      <c r="AG11" s="624"/>
      <c r="AH11" s="624"/>
      <c r="AI11" s="624"/>
      <c r="AJ11" s="624"/>
      <c r="AK11" s="630"/>
      <c r="AL11" s="31"/>
      <c r="AM11" s="31"/>
      <c r="AN11" s="31"/>
      <c r="AO11" s="31"/>
      <c r="AP11" s="31"/>
      <c r="AQ11" s="31"/>
      <c r="AR11" s="31"/>
      <c r="AS11" s="31"/>
      <c r="AT11" s="31"/>
      <c r="AU11" s="31"/>
      <c r="AV11" s="31"/>
      <c r="AW11" s="31"/>
      <c r="AX11" s="627"/>
      <c r="AY11" s="627"/>
      <c r="AZ11" s="627"/>
      <c r="BA11" s="627"/>
      <c r="BB11" s="627"/>
      <c r="BC11" s="627"/>
      <c r="BD11" s="627"/>
      <c r="BE11" s="627"/>
      <c r="BF11" s="627"/>
      <c r="BG11" s="627"/>
      <c r="BH11" s="627"/>
      <c r="BI11" s="627"/>
      <c r="BJ11" s="627"/>
    </row>
    <row r="12" spans="1:62" ht="15.75" customHeight="1">
      <c r="A12" s="631" t="s">
        <v>107</v>
      </c>
      <c r="B12" s="632"/>
      <c r="C12" s="632"/>
      <c r="D12" s="633"/>
      <c r="E12" s="89" t="s">
        <v>108</v>
      </c>
      <c r="F12" s="90"/>
      <c r="G12" s="90"/>
      <c r="H12" s="658" t="str">
        <f>IF(入力シート!$D$18=0,"",入力シート!$D$18)</f>
        <v/>
      </c>
      <c r="I12" s="632"/>
      <c r="J12" s="632"/>
      <c r="K12" s="90" t="s">
        <v>23</v>
      </c>
      <c r="L12" s="658" t="str">
        <f>IF(入力シート!$G$18=0,"",入力シート!$G$18)</f>
        <v/>
      </c>
      <c r="M12" s="632"/>
      <c r="N12" s="632"/>
      <c r="O12" s="90" t="s">
        <v>24</v>
      </c>
      <c r="P12" s="658" t="str">
        <f>IF(入力シート!$I$18=0,"",入力シート!$I$18)</f>
        <v/>
      </c>
      <c r="Q12" s="632"/>
      <c r="R12" s="632"/>
      <c r="S12" s="90" t="s">
        <v>25</v>
      </c>
      <c r="T12" s="90"/>
      <c r="U12" s="90" t="s">
        <v>109</v>
      </c>
      <c r="V12" s="658" t="str">
        <f>IFERROR(IF(※大学事務管理用!L5="#VALUE!","",※大学事務管理用!L5),"")</f>
        <v/>
      </c>
      <c r="W12" s="632"/>
      <c r="X12" s="87" t="s">
        <v>110</v>
      </c>
      <c r="Y12" s="90"/>
      <c r="Z12" s="90" t="s">
        <v>111</v>
      </c>
      <c r="AA12" s="90"/>
      <c r="AB12" s="90"/>
      <c r="AC12" s="90"/>
      <c r="AD12" s="90"/>
      <c r="AE12" s="90"/>
      <c r="AF12" s="90"/>
      <c r="AG12" s="90"/>
      <c r="AH12" s="90"/>
      <c r="AI12" s="90"/>
      <c r="AJ12" s="90"/>
      <c r="AK12" s="91"/>
      <c r="AL12" s="31"/>
      <c r="AM12" s="31"/>
      <c r="AN12" s="31"/>
      <c r="AO12" s="31"/>
      <c r="AP12" s="31"/>
      <c r="AQ12" s="31"/>
      <c r="AR12" s="31"/>
      <c r="AS12" s="31"/>
      <c r="AT12" s="31"/>
      <c r="AU12" s="31"/>
      <c r="AV12" s="31"/>
      <c r="AW12" s="31"/>
      <c r="AX12" s="627"/>
      <c r="AY12" s="627"/>
      <c r="AZ12" s="627"/>
      <c r="BA12" s="627"/>
      <c r="BB12" s="627"/>
      <c r="BC12" s="627"/>
      <c r="BD12" s="627"/>
      <c r="BE12" s="627"/>
      <c r="BF12" s="627"/>
      <c r="BG12" s="627"/>
      <c r="BH12" s="627"/>
      <c r="BI12" s="627"/>
      <c r="BJ12" s="627"/>
    </row>
    <row r="13" spans="1:62" ht="15.75" customHeight="1">
      <c r="A13" s="620" t="s">
        <v>112</v>
      </c>
      <c r="B13" s="621"/>
      <c r="C13" s="621"/>
      <c r="D13" s="622"/>
      <c r="E13" s="31" t="str">
        <f>IF(入力シート!$D$30="国立","☑","□")</f>
        <v>□</v>
      </c>
      <c r="F13" s="678" t="s">
        <v>40</v>
      </c>
      <c r="G13" s="621"/>
      <c r="H13" s="31"/>
      <c r="I13" s="436" t="str">
        <f>IF(入力シート!$D$31=0," ",入力シート!$D$31)</f>
        <v xml:space="preserve"> </v>
      </c>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643"/>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row>
    <row r="14" spans="1:62" ht="15.75" customHeight="1">
      <c r="A14" s="637"/>
      <c r="B14" s="627"/>
      <c r="C14" s="627"/>
      <c r="D14" s="638"/>
      <c r="E14" s="31" t="str">
        <f>IF(入力シート!$D$30="公立","☑","□")</f>
        <v>□</v>
      </c>
      <c r="F14" s="679" t="s">
        <v>113</v>
      </c>
      <c r="G14" s="627"/>
      <c r="H14" s="31"/>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8"/>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row>
    <row r="15" spans="1:62" ht="15.75" customHeight="1">
      <c r="A15" s="637"/>
      <c r="B15" s="627"/>
      <c r="C15" s="627"/>
      <c r="D15" s="638"/>
      <c r="E15" s="31" t="str">
        <f>IF(入力シート!$D$30="私立","☑","□")</f>
        <v>□</v>
      </c>
      <c r="F15" s="679" t="s">
        <v>114</v>
      </c>
      <c r="G15" s="627"/>
      <c r="H15" s="31"/>
      <c r="I15" s="680" t="str">
        <f>IF(入力シート!$D$32=0," ",入力シート!$D$32)</f>
        <v xml:space="preserve"> </v>
      </c>
      <c r="J15" s="680"/>
      <c r="K15" s="680"/>
      <c r="L15" s="680"/>
      <c r="M15" s="680"/>
      <c r="N15" s="680"/>
      <c r="O15" s="680"/>
      <c r="P15" s="680"/>
      <c r="Q15" s="680"/>
      <c r="R15" s="680"/>
      <c r="S15" s="680"/>
      <c r="T15" s="680"/>
      <c r="U15" s="680"/>
      <c r="V15" s="680"/>
      <c r="W15" s="680"/>
      <c r="X15" s="680"/>
      <c r="Y15" s="680"/>
      <c r="Z15" s="680"/>
      <c r="AA15" s="680"/>
      <c r="AB15" s="680"/>
      <c r="AC15" s="680"/>
      <c r="AD15" s="680"/>
      <c r="AE15" s="680"/>
      <c r="AF15" s="680"/>
      <c r="AG15" s="680"/>
      <c r="AH15" s="680"/>
      <c r="AI15" s="680"/>
      <c r="AJ15" s="680"/>
      <c r="AK15" s="68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row>
    <row r="16" spans="1:62" ht="15.75" customHeight="1">
      <c r="A16" s="637"/>
      <c r="B16" s="627"/>
      <c r="C16" s="627"/>
      <c r="D16" s="638"/>
      <c r="E16" s="31" t="str">
        <f>IF(入力シート!$D$30="海外","☑","□")</f>
        <v>□</v>
      </c>
      <c r="F16" s="679" t="s">
        <v>115</v>
      </c>
      <c r="G16" s="627"/>
      <c r="H16" s="31"/>
      <c r="I16" s="680"/>
      <c r="J16" s="680"/>
      <c r="K16" s="680"/>
      <c r="L16" s="680"/>
      <c r="M16" s="680"/>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row>
    <row r="17" spans="1:37" ht="15.75" customHeight="1">
      <c r="A17" s="623"/>
      <c r="B17" s="624"/>
      <c r="C17" s="624"/>
      <c r="D17" s="625"/>
      <c r="E17" s="31"/>
      <c r="F17" s="31"/>
      <c r="G17" s="31"/>
      <c r="H17" s="31"/>
      <c r="I17" s="31"/>
      <c r="J17" s="31"/>
      <c r="K17" s="31"/>
      <c r="L17" s="31"/>
      <c r="M17" s="31"/>
      <c r="N17" s="88" t="s">
        <v>108</v>
      </c>
      <c r="O17" s="31"/>
      <c r="P17" s="31"/>
      <c r="Q17" s="677" t="str">
        <f>IF(入力シート!$D$34=0," ",入力シート!$D$34)</f>
        <v xml:space="preserve"> </v>
      </c>
      <c r="R17" s="624"/>
      <c r="S17" s="624"/>
      <c r="T17" s="31" t="s">
        <v>23</v>
      </c>
      <c r="U17" s="677" t="str">
        <f>IF(入力シート!$G$34=0," ",入力シート!$G$34)</f>
        <v xml:space="preserve"> </v>
      </c>
      <c r="V17" s="624"/>
      <c r="W17" s="624"/>
      <c r="X17" s="31" t="s">
        <v>24</v>
      </c>
      <c r="Y17" s="677" t="str">
        <f>IF(入力シート!$I$34=0," ",入力シート!$I$34)</f>
        <v xml:space="preserve"> </v>
      </c>
      <c r="Z17" s="624"/>
      <c r="AA17" s="624"/>
      <c r="AB17" s="31" t="s">
        <v>25</v>
      </c>
      <c r="AC17" s="31"/>
      <c r="AD17" s="31"/>
      <c r="AE17" s="677" t="str">
        <f>IF(入力シート!$K$34=0," ",入力シート!$K$34)</f>
        <v xml:space="preserve"> </v>
      </c>
      <c r="AF17" s="624"/>
      <c r="AG17" s="624"/>
      <c r="AH17" s="624"/>
      <c r="AI17" s="624"/>
      <c r="AJ17" s="624"/>
      <c r="AK17" s="630"/>
    </row>
    <row r="18" spans="1:37" ht="15.75" customHeight="1">
      <c r="A18" s="620" t="s">
        <v>116</v>
      </c>
      <c r="B18" s="682"/>
      <c r="C18" s="682"/>
      <c r="D18" s="683"/>
      <c r="E18" s="92" t="s">
        <v>27</v>
      </c>
      <c r="F18" s="676" t="str">
        <f>IF(入力シート!$E$19=0,"",入力シート!$E$19)</f>
        <v/>
      </c>
      <c r="G18" s="621"/>
      <c r="H18" s="621"/>
      <c r="I18" s="93" t="s">
        <v>94</v>
      </c>
      <c r="J18" s="676" t="str">
        <f>IF(入力シート!$I$19=0,"",入力シート!$I$19)</f>
        <v/>
      </c>
      <c r="K18" s="621"/>
      <c r="L18" s="621"/>
      <c r="M18" s="621"/>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1:37" ht="15.75" customHeight="1">
      <c r="A19" s="684"/>
      <c r="B19" s="685"/>
      <c r="C19" s="685"/>
      <c r="D19" s="686"/>
      <c r="E19" s="438" t="str">
        <f>IF(入力シート!$D$20=0,"",入力シート!$D$20)</f>
        <v/>
      </c>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696"/>
    </row>
    <row r="20" spans="1:37" ht="15.75" customHeight="1">
      <c r="A20" s="684"/>
      <c r="B20" s="685"/>
      <c r="C20" s="685"/>
      <c r="D20" s="686"/>
      <c r="E20" s="697" t="str">
        <f>IF(入力シート!$D$21=0,"",入力シート!$D$21)</f>
        <v/>
      </c>
      <c r="F20" s="698"/>
      <c r="G20" s="698"/>
      <c r="H20" s="698"/>
      <c r="I20" s="698"/>
      <c r="J20" s="698"/>
      <c r="K20" s="698"/>
      <c r="L20" s="698"/>
      <c r="M20" s="698"/>
      <c r="N20" s="698"/>
      <c r="O20" s="698"/>
      <c r="P20" s="698"/>
      <c r="Q20" s="698"/>
      <c r="R20" s="698"/>
      <c r="S20" s="698"/>
      <c r="T20" s="698"/>
      <c r="U20" s="698"/>
      <c r="V20" s="698"/>
      <c r="W20" s="698"/>
      <c r="X20" s="698"/>
      <c r="Y20" s="698"/>
      <c r="Z20" s="698"/>
      <c r="AA20" s="698"/>
      <c r="AB20" s="698"/>
      <c r="AC20" s="698"/>
      <c r="AD20" s="698"/>
      <c r="AE20" s="698"/>
      <c r="AF20" s="698"/>
      <c r="AG20" s="698"/>
      <c r="AH20" s="698"/>
      <c r="AI20" s="698"/>
      <c r="AJ20" s="698"/>
      <c r="AK20" s="699"/>
    </row>
    <row r="21" spans="1:37" ht="15.75" customHeight="1">
      <c r="A21" s="684"/>
      <c r="B21" s="685"/>
      <c r="C21" s="685"/>
      <c r="D21" s="686"/>
      <c r="E21" s="335" t="str">
        <f>IF(入力シート!$D$22=0,"",入力シート!$D$22)</f>
        <v/>
      </c>
      <c r="F21" s="653"/>
      <c r="G21" s="653"/>
      <c r="H21" s="653"/>
      <c r="I21" s="653"/>
      <c r="J21" s="653"/>
      <c r="K21" s="653"/>
      <c r="L21" s="653"/>
      <c r="M21" s="653"/>
      <c r="N21" s="653"/>
      <c r="O21" s="653"/>
      <c r="P21" s="653"/>
      <c r="Q21" s="653"/>
      <c r="R21" s="653"/>
      <c r="S21" s="653"/>
      <c r="T21" s="31" t="s">
        <v>32</v>
      </c>
      <c r="U21" s="31"/>
      <c r="V21" s="31"/>
      <c r="W21" s="31"/>
      <c r="X21" s="31"/>
      <c r="Y21" s="31"/>
      <c r="Z21" s="31" t="s">
        <v>117</v>
      </c>
      <c r="AA21" s="31"/>
      <c r="AB21" s="680" t="str">
        <f>IF(入力シート!$D$23=0,"",入力シート!$D$23)</f>
        <v/>
      </c>
      <c r="AC21" s="653"/>
      <c r="AD21" s="653"/>
      <c r="AE21" s="653"/>
      <c r="AF21" s="653"/>
      <c r="AG21" s="653"/>
      <c r="AH21" s="653"/>
      <c r="AI21" s="653"/>
      <c r="AJ21" s="653"/>
      <c r="AK21" s="628"/>
    </row>
    <row r="22" spans="1:37" ht="15.75" customHeight="1">
      <c r="A22" s="687"/>
      <c r="B22" s="688"/>
      <c r="C22" s="688"/>
      <c r="D22" s="689"/>
      <c r="E22" s="97" t="s">
        <v>118</v>
      </c>
      <c r="F22" s="96"/>
      <c r="G22" s="96"/>
      <c r="H22" s="96"/>
      <c r="I22" s="96"/>
      <c r="J22" s="96"/>
      <c r="K22" s="96"/>
      <c r="L22" s="96"/>
      <c r="M22" s="690" t="str">
        <f>IF(入力シート!$D$24=0,"",入力シート!$D$24)</f>
        <v/>
      </c>
      <c r="N22" s="690"/>
      <c r="O22" s="690"/>
      <c r="P22" s="690"/>
      <c r="Q22" s="690"/>
      <c r="R22" s="690"/>
      <c r="S22" s="690"/>
      <c r="T22" s="690"/>
      <c r="U22" s="690"/>
      <c r="V22" s="690"/>
      <c r="W22" s="690"/>
      <c r="X22" s="690"/>
      <c r="Y22" s="690"/>
      <c r="Z22" s="690"/>
      <c r="AA22" s="690"/>
      <c r="AB22" s="690"/>
      <c r="AC22" s="690"/>
      <c r="AD22" s="690"/>
      <c r="AE22" s="690"/>
      <c r="AF22" s="690"/>
      <c r="AG22" s="690"/>
      <c r="AH22" s="690"/>
      <c r="AI22" s="690"/>
      <c r="AJ22" s="690"/>
      <c r="AK22" s="691"/>
    </row>
    <row r="23" spans="1:37" ht="15.75" customHeight="1">
      <c r="A23" s="620" t="s">
        <v>119</v>
      </c>
      <c r="B23" s="621"/>
      <c r="C23" s="621"/>
      <c r="D23" s="622"/>
      <c r="E23" s="99" t="s">
        <v>120</v>
      </c>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5"/>
    </row>
    <row r="24" spans="1:37" ht="15.75" customHeight="1">
      <c r="A24" s="637"/>
      <c r="B24" s="627"/>
      <c r="C24" s="627"/>
      <c r="D24" s="638"/>
      <c r="E24" s="626" t="s">
        <v>121</v>
      </c>
      <c r="F24" s="627"/>
      <c r="G24" s="627"/>
      <c r="H24" s="439" t="str">
        <f>IF(入力シート!$D$25=0,"",入力シート!$D$25)</f>
        <v/>
      </c>
      <c r="I24" s="439"/>
      <c r="J24" s="439"/>
      <c r="K24" s="439"/>
      <c r="L24" s="439"/>
      <c r="M24" s="439"/>
      <c r="N24" s="439"/>
      <c r="O24" s="439"/>
      <c r="P24" s="439"/>
      <c r="Q24" s="439"/>
      <c r="R24" s="439"/>
      <c r="S24" s="439"/>
      <c r="T24" s="439"/>
      <c r="U24" s="439"/>
      <c r="V24" s="31"/>
      <c r="W24" s="679" t="s">
        <v>122</v>
      </c>
      <c r="X24" s="679"/>
      <c r="Y24" s="679"/>
      <c r="Z24" s="679"/>
      <c r="AA24" s="692" t="str">
        <f>IF(入力シート!$D$26=0," ",入力シート!$D$26)</f>
        <v xml:space="preserve"> </v>
      </c>
      <c r="AB24" s="692"/>
      <c r="AC24" s="692"/>
      <c r="AD24" s="692"/>
      <c r="AE24" s="692"/>
      <c r="AF24" s="692"/>
      <c r="AG24" s="692"/>
      <c r="AH24" s="692"/>
      <c r="AI24" s="692"/>
      <c r="AJ24" s="692"/>
      <c r="AK24" s="693"/>
    </row>
    <row r="25" spans="1:37" ht="15.75" customHeight="1" thickBot="1">
      <c r="A25" s="639"/>
      <c r="B25" s="673"/>
      <c r="C25" s="673"/>
      <c r="D25" s="641"/>
      <c r="E25" s="645"/>
      <c r="F25" s="673"/>
      <c r="G25" s="673"/>
      <c r="H25" s="694"/>
      <c r="I25" s="694"/>
      <c r="J25" s="694"/>
      <c r="K25" s="694"/>
      <c r="L25" s="694"/>
      <c r="M25" s="694"/>
      <c r="N25" s="694"/>
      <c r="O25" s="694"/>
      <c r="P25" s="694"/>
      <c r="Q25" s="694"/>
      <c r="R25" s="694"/>
      <c r="S25" s="694"/>
      <c r="T25" s="694"/>
      <c r="U25" s="694"/>
      <c r="V25" s="98"/>
      <c r="W25" s="695"/>
      <c r="X25" s="695"/>
      <c r="Y25" s="695"/>
      <c r="Z25" s="695"/>
      <c r="AA25" s="395"/>
      <c r="AB25" s="395"/>
      <c r="AC25" s="395"/>
      <c r="AD25" s="395"/>
      <c r="AE25" s="395"/>
      <c r="AF25" s="395"/>
      <c r="AG25" s="395"/>
      <c r="AH25" s="395"/>
      <c r="AI25" s="395"/>
      <c r="AJ25" s="395"/>
      <c r="AK25" s="526"/>
    </row>
    <row r="26" spans="1:37" ht="15.75" customHeight="1">
      <c r="A26" s="31"/>
      <c r="B26" s="31" t="s">
        <v>123</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row>
    <row r="27" spans="1:37" ht="15.75" customHeight="1">
      <c r="A27" s="31"/>
      <c r="B27" s="31" t="s">
        <v>124</v>
      </c>
      <c r="C27" s="31"/>
      <c r="D27" s="31"/>
      <c r="E27" s="31"/>
      <c r="F27" s="31"/>
      <c r="G27" s="31"/>
      <c r="H27" s="31"/>
      <c r="I27" s="31"/>
      <c r="J27" s="31"/>
      <c r="K27" s="31"/>
      <c r="L27" s="31"/>
      <c r="M27" s="31"/>
      <c r="N27" s="31"/>
      <c r="O27" s="31"/>
      <c r="P27" s="31"/>
      <c r="Q27" s="31"/>
      <c r="R27" s="31"/>
      <c r="S27" s="31" t="s">
        <v>125</v>
      </c>
      <c r="T27" s="31"/>
      <c r="U27" s="31"/>
      <c r="V27" s="31"/>
      <c r="W27" s="31"/>
      <c r="X27" s="31"/>
      <c r="Y27" s="31"/>
      <c r="Z27" s="31"/>
      <c r="AA27" s="31"/>
      <c r="AB27" s="31"/>
      <c r="AC27" s="31"/>
      <c r="AD27" s="31"/>
      <c r="AE27" s="31"/>
      <c r="AF27" s="31"/>
      <c r="AG27" s="31"/>
      <c r="AH27" s="31"/>
      <c r="AI27" s="31"/>
      <c r="AJ27" s="31"/>
      <c r="AK27" s="31"/>
    </row>
    <row r="28" spans="1:37" ht="15.75" customHeight="1">
      <c r="A28" s="31"/>
      <c r="B28" s="31" t="s">
        <v>126</v>
      </c>
      <c r="C28" s="31"/>
      <c r="D28" s="31"/>
      <c r="E28" s="31"/>
      <c r="F28" s="31"/>
      <c r="G28" s="31"/>
      <c r="H28" s="31"/>
      <c r="I28" s="31"/>
      <c r="J28" s="31"/>
      <c r="K28" s="31"/>
      <c r="L28" s="31"/>
      <c r="M28" s="31"/>
      <c r="N28" s="31"/>
      <c r="O28" s="31"/>
      <c r="P28" s="31"/>
      <c r="Q28" s="31"/>
      <c r="R28" s="31"/>
      <c r="S28" s="31" t="s">
        <v>127</v>
      </c>
      <c r="T28" s="31"/>
      <c r="U28" s="31"/>
      <c r="V28" s="31"/>
      <c r="W28" s="31"/>
      <c r="X28" s="31"/>
      <c r="Y28" s="31"/>
      <c r="Z28" s="31"/>
      <c r="AA28" s="31"/>
      <c r="AB28" s="31"/>
      <c r="AC28" s="31"/>
      <c r="AD28" s="31"/>
      <c r="AE28" s="31"/>
      <c r="AF28" s="31"/>
      <c r="AG28" s="31"/>
      <c r="AH28" s="31"/>
      <c r="AI28" s="31"/>
      <c r="AJ28" s="31"/>
      <c r="AK28" s="31"/>
    </row>
    <row r="29" spans="1:37" ht="15.75" customHeight="1">
      <c r="A29" s="31"/>
      <c r="B29" s="31" t="s">
        <v>128</v>
      </c>
      <c r="C29" s="31"/>
      <c r="D29" s="31"/>
      <c r="E29" s="31"/>
      <c r="F29" s="31"/>
      <c r="G29" s="31"/>
      <c r="H29" s="31"/>
      <c r="I29" s="31"/>
      <c r="J29" s="31"/>
      <c r="K29" s="31"/>
      <c r="L29" s="31"/>
      <c r="M29" s="31"/>
      <c r="N29" s="31"/>
      <c r="O29" s="31"/>
      <c r="P29" s="31"/>
      <c r="Q29" s="106"/>
      <c r="R29" s="106"/>
      <c r="S29" s="106"/>
      <c r="T29" s="106"/>
      <c r="U29" s="106"/>
      <c r="V29" s="106"/>
      <c r="W29" s="106"/>
      <c r="X29" s="106"/>
      <c r="Y29" s="106"/>
      <c r="Z29" s="106"/>
      <c r="AA29" s="106"/>
      <c r="AB29" s="106"/>
      <c r="AC29" s="106"/>
      <c r="AD29" s="106"/>
      <c r="AE29" s="106"/>
      <c r="AF29" s="106"/>
      <c r="AG29" s="106"/>
      <c r="AH29" s="106"/>
      <c r="AI29" s="106"/>
      <c r="AJ29" s="106"/>
      <c r="AK29" s="106"/>
    </row>
    <row r="30" spans="1:37" ht="15.75" customHeight="1">
      <c r="A30" s="31"/>
      <c r="B30" s="31" t="s">
        <v>129</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row>
    <row r="31" spans="1:37" ht="15.75" customHeight="1">
      <c r="A31" s="31"/>
      <c r="B31" s="31" t="s">
        <v>130</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row>
    <row r="34" spans="1:37" ht="15.75" customHeight="1">
      <c r="A34" s="108"/>
      <c r="B34" s="109"/>
      <c r="C34" s="31"/>
      <c r="D34" s="31"/>
      <c r="E34" s="31"/>
      <c r="F34" s="31"/>
      <c r="G34" s="31"/>
      <c r="H34" s="31"/>
      <c r="I34" s="31"/>
      <c r="J34" s="31"/>
      <c r="K34" s="31"/>
      <c r="L34" s="655" t="s">
        <v>131</v>
      </c>
      <c r="M34" s="656"/>
      <c r="N34" s="656"/>
      <c r="O34" s="656"/>
      <c r="P34" s="657"/>
      <c r="Q34" s="659"/>
      <c r="R34" s="656"/>
      <c r="S34" s="656"/>
      <c r="T34" s="656"/>
      <c r="U34" s="656"/>
      <c r="V34" s="656"/>
      <c r="W34" s="656"/>
      <c r="X34" s="656"/>
      <c r="Y34" s="656"/>
      <c r="Z34" s="656"/>
      <c r="AA34" s="656"/>
      <c r="AB34" s="656"/>
      <c r="AC34" s="656"/>
      <c r="AD34" s="656"/>
      <c r="AE34" s="656"/>
      <c r="AF34" s="656"/>
      <c r="AG34" s="656"/>
      <c r="AH34" s="656"/>
      <c r="AI34" s="656"/>
      <c r="AJ34" s="656"/>
      <c r="AK34" s="660"/>
    </row>
    <row r="35" spans="1:37" ht="15.75" customHeight="1">
      <c r="A35" s="109"/>
      <c r="B35" s="109"/>
      <c r="C35" s="31"/>
      <c r="D35" s="31"/>
      <c r="E35" s="31"/>
      <c r="F35" s="31"/>
      <c r="G35" s="31"/>
      <c r="H35" s="31"/>
      <c r="I35" s="31"/>
      <c r="J35" s="31"/>
      <c r="K35" s="31"/>
      <c r="L35" s="623"/>
      <c r="M35" s="624"/>
      <c r="N35" s="624"/>
      <c r="O35" s="624"/>
      <c r="P35" s="625"/>
      <c r="Q35" s="629"/>
      <c r="R35" s="624"/>
      <c r="S35" s="624"/>
      <c r="T35" s="624"/>
      <c r="U35" s="624"/>
      <c r="V35" s="624"/>
      <c r="W35" s="624"/>
      <c r="X35" s="624"/>
      <c r="Y35" s="624"/>
      <c r="Z35" s="624"/>
      <c r="AA35" s="624"/>
      <c r="AB35" s="624"/>
      <c r="AC35" s="624"/>
      <c r="AD35" s="624"/>
      <c r="AE35" s="624"/>
      <c r="AF35" s="624"/>
      <c r="AG35" s="624"/>
      <c r="AH35" s="624"/>
      <c r="AI35" s="624"/>
      <c r="AJ35" s="624"/>
      <c r="AK35" s="630"/>
    </row>
    <row r="36" spans="1:37" ht="15" customHeight="1">
      <c r="A36" s="647" t="s">
        <v>132</v>
      </c>
      <c r="B36" s="627"/>
      <c r="C36" s="627"/>
      <c r="D36" s="627"/>
      <c r="E36" s="627"/>
      <c r="F36" s="627"/>
      <c r="G36" s="627"/>
      <c r="H36" s="627"/>
      <c r="I36" s="627"/>
      <c r="J36" s="627"/>
      <c r="K36" s="628"/>
      <c r="L36" s="661" t="s">
        <v>133</v>
      </c>
      <c r="M36" s="662"/>
      <c r="N36" s="662"/>
      <c r="O36" s="662"/>
      <c r="P36" s="663"/>
      <c r="Q36" s="100" t="str">
        <f>IF(入力シート!D10="第１期","☑","□")</f>
        <v>□</v>
      </c>
      <c r="R36" s="658" t="s">
        <v>392</v>
      </c>
      <c r="S36" s="632"/>
      <c r="T36" s="632"/>
      <c r="U36" s="100" t="str">
        <f>IF(入力シート!D9="一般入試","☑","□")</f>
        <v>□</v>
      </c>
      <c r="V36" s="654" t="s">
        <v>134</v>
      </c>
      <c r="W36" s="632"/>
      <c r="X36" s="632"/>
      <c r="Y36" s="632"/>
      <c r="Z36" s="632"/>
      <c r="AA36" s="632"/>
      <c r="AB36" s="632"/>
      <c r="AC36" s="632"/>
      <c r="AD36" s="632"/>
      <c r="AE36" s="632"/>
      <c r="AF36" s="632"/>
      <c r="AG36" s="632"/>
      <c r="AH36" s="632"/>
      <c r="AI36" s="632"/>
      <c r="AJ36" s="632"/>
      <c r="AK36" s="635"/>
    </row>
    <row r="37" spans="1:37" ht="15" customHeight="1">
      <c r="A37" s="627"/>
      <c r="B37" s="627"/>
      <c r="C37" s="627"/>
      <c r="D37" s="627"/>
      <c r="E37" s="627"/>
      <c r="F37" s="627"/>
      <c r="G37" s="627"/>
      <c r="H37" s="627"/>
      <c r="I37" s="627"/>
      <c r="J37" s="627"/>
      <c r="K37" s="628"/>
      <c r="L37" s="664"/>
      <c r="M37" s="665"/>
      <c r="N37" s="665"/>
      <c r="O37" s="665"/>
      <c r="P37" s="666"/>
      <c r="Q37" s="100" t="str">
        <f>IF(入力シート!D10="第２期","☑","□")</f>
        <v>□</v>
      </c>
      <c r="R37" s="658" t="s">
        <v>394</v>
      </c>
      <c r="S37" s="632"/>
      <c r="T37" s="632"/>
      <c r="U37" s="100" t="str">
        <f>IF(入力シート!D9="自己推薦入試","☑","□")</f>
        <v>□</v>
      </c>
      <c r="V37" s="654" t="s">
        <v>135</v>
      </c>
      <c r="W37" s="632"/>
      <c r="X37" s="632"/>
      <c r="Y37" s="632"/>
      <c r="Z37" s="632"/>
      <c r="AA37" s="632"/>
      <c r="AB37" s="632"/>
      <c r="AC37" s="632"/>
      <c r="AD37" s="632"/>
      <c r="AE37" s="632"/>
      <c r="AF37" s="632"/>
      <c r="AG37" s="632"/>
      <c r="AH37" s="632"/>
      <c r="AI37" s="632"/>
      <c r="AJ37" s="632"/>
      <c r="AK37" s="635"/>
    </row>
    <row r="38" spans="1:37" ht="15" customHeight="1">
      <c r="A38" s="627"/>
      <c r="B38" s="627"/>
      <c r="C38" s="627"/>
      <c r="D38" s="627"/>
      <c r="E38" s="627"/>
      <c r="F38" s="627"/>
      <c r="G38" s="627"/>
      <c r="H38" s="627"/>
      <c r="I38" s="627"/>
      <c r="J38" s="627"/>
      <c r="K38" s="628"/>
      <c r="L38" s="664"/>
      <c r="M38" s="665"/>
      <c r="N38" s="665"/>
      <c r="O38" s="665"/>
      <c r="P38" s="666"/>
      <c r="Q38" s="100" t="str">
        <f>IF(入力シート!D10="第３期","☑","□")</f>
        <v>□</v>
      </c>
      <c r="R38" s="658" t="s">
        <v>396</v>
      </c>
      <c r="S38" s="632"/>
      <c r="T38" s="632"/>
      <c r="U38" s="100" t="str">
        <f>IF(入力シート!D9="社会人対象特別入試","☑","□")</f>
        <v>□</v>
      </c>
      <c r="V38" s="654" t="s">
        <v>136</v>
      </c>
      <c r="W38" s="632"/>
      <c r="X38" s="632"/>
      <c r="Y38" s="632"/>
      <c r="Z38" s="632"/>
      <c r="AA38" s="632"/>
      <c r="AB38" s="632"/>
      <c r="AC38" s="632"/>
      <c r="AD38" s="632"/>
      <c r="AE38" s="632"/>
      <c r="AF38" s="632"/>
      <c r="AG38" s="632"/>
      <c r="AH38" s="632"/>
      <c r="AI38" s="632"/>
      <c r="AJ38" s="632"/>
      <c r="AK38" s="635"/>
    </row>
    <row r="39" spans="1:37" ht="15" customHeight="1">
      <c r="A39" s="109"/>
      <c r="B39" s="109"/>
      <c r="C39" s="31"/>
      <c r="D39" s="31"/>
      <c r="E39" s="31"/>
      <c r="F39" s="31"/>
      <c r="G39" s="31"/>
      <c r="H39" s="31"/>
      <c r="I39" s="31"/>
      <c r="J39" s="31"/>
      <c r="K39" s="31"/>
      <c r="L39" s="664"/>
      <c r="M39" s="665"/>
      <c r="N39" s="665"/>
      <c r="O39" s="665"/>
      <c r="P39" s="666"/>
      <c r="Q39" s="100" t="str">
        <f>IF(入力シート!D10="第４期","☑","□")</f>
        <v>□</v>
      </c>
      <c r="R39" s="658" t="s">
        <v>398</v>
      </c>
      <c r="S39" s="632"/>
      <c r="T39" s="632"/>
      <c r="U39" s="100" t="str">
        <f>IF(入力シート!D9="高専専攻科対象推薦入試","☑","□")</f>
        <v>□</v>
      </c>
      <c r="V39" s="651" t="s">
        <v>137</v>
      </c>
      <c r="W39" s="632"/>
      <c r="X39" s="632"/>
      <c r="Y39" s="632"/>
      <c r="Z39" s="632"/>
      <c r="AA39" s="632"/>
      <c r="AB39" s="632"/>
      <c r="AC39" s="632"/>
      <c r="AD39" s="632"/>
      <c r="AE39" s="632"/>
      <c r="AF39" s="632"/>
      <c r="AG39" s="632"/>
      <c r="AH39" s="632"/>
      <c r="AI39" s="632"/>
      <c r="AJ39" s="632"/>
      <c r="AK39" s="635"/>
    </row>
    <row r="40" spans="1:37" ht="15" customHeight="1">
      <c r="A40" s="109"/>
      <c r="B40" s="109"/>
      <c r="C40" s="31"/>
      <c r="D40" s="31"/>
      <c r="E40" s="31"/>
      <c r="F40" s="31"/>
      <c r="G40" s="31"/>
      <c r="H40" s="31"/>
      <c r="I40" s="31"/>
      <c r="J40" s="31"/>
      <c r="K40" s="31"/>
      <c r="L40" s="664"/>
      <c r="M40" s="665"/>
      <c r="N40" s="665"/>
      <c r="O40" s="665"/>
      <c r="P40" s="666"/>
      <c r="Q40" s="101"/>
      <c r="R40" s="476"/>
      <c r="S40" s="621"/>
      <c r="T40" s="621"/>
      <c r="U40" s="100" t="str">
        <f>IF(入力シート!D9="企業推薦入試","☑","□")</f>
        <v>□</v>
      </c>
      <c r="V40" s="651" t="s">
        <v>138</v>
      </c>
      <c r="W40" s="632"/>
      <c r="X40" s="632"/>
      <c r="Y40" s="632"/>
      <c r="Z40" s="632"/>
      <c r="AA40" s="632"/>
      <c r="AB40" s="632"/>
      <c r="AC40" s="632"/>
      <c r="AD40" s="632"/>
      <c r="AE40" s="632"/>
      <c r="AF40" s="632"/>
      <c r="AG40" s="632"/>
      <c r="AH40" s="632"/>
      <c r="AI40" s="632"/>
      <c r="AJ40" s="632"/>
      <c r="AK40" s="635"/>
    </row>
    <row r="41" spans="1:37" ht="15" customHeight="1">
      <c r="A41" s="109"/>
      <c r="B41" s="109"/>
      <c r="C41" s="31"/>
      <c r="D41" s="31"/>
      <c r="E41" s="31"/>
      <c r="F41" s="31"/>
      <c r="G41" s="31"/>
      <c r="H41" s="31"/>
      <c r="I41" s="31"/>
      <c r="J41" s="31"/>
      <c r="K41" s="31"/>
      <c r="L41" s="664"/>
      <c r="M41" s="665"/>
      <c r="N41" s="665"/>
      <c r="O41" s="665"/>
      <c r="P41" s="666"/>
      <c r="Q41" s="652"/>
      <c r="R41" s="653"/>
      <c r="S41" s="653"/>
      <c r="T41" s="638"/>
      <c r="U41" s="100" t="str">
        <f>IF(入力シート!D9="AIIT単位バンク登録生（科目等履修生）向け入試","☑","□")</f>
        <v>□</v>
      </c>
      <c r="V41" s="651" t="s">
        <v>139</v>
      </c>
      <c r="W41" s="632"/>
      <c r="X41" s="632"/>
      <c r="Y41" s="632"/>
      <c r="Z41" s="632"/>
      <c r="AA41" s="632"/>
      <c r="AB41" s="632"/>
      <c r="AC41" s="632"/>
      <c r="AD41" s="632"/>
      <c r="AE41" s="632"/>
      <c r="AF41" s="632"/>
      <c r="AG41" s="632"/>
      <c r="AH41" s="632"/>
      <c r="AI41" s="632"/>
      <c r="AJ41" s="632"/>
      <c r="AK41" s="635"/>
    </row>
    <row r="42" spans="1:37" ht="15" customHeight="1">
      <c r="A42" s="109"/>
      <c r="B42" s="109"/>
      <c r="C42" s="31"/>
      <c r="D42" s="31"/>
      <c r="E42" s="31"/>
      <c r="F42" s="31"/>
      <c r="G42" s="31"/>
      <c r="H42" s="31"/>
      <c r="I42" s="31"/>
      <c r="J42" s="31"/>
      <c r="K42" s="31"/>
      <c r="L42" s="664"/>
      <c r="M42" s="665"/>
      <c r="N42" s="665"/>
      <c r="O42" s="665"/>
      <c r="P42" s="666"/>
      <c r="Q42" s="629"/>
      <c r="R42" s="624"/>
      <c r="S42" s="624"/>
      <c r="T42" s="625"/>
      <c r="U42" s="100" t="str">
        <f>IF(入力シート!D9="キャリア再開支援入試","☑","□")</f>
        <v>□</v>
      </c>
      <c r="V42" s="654" t="s">
        <v>140</v>
      </c>
      <c r="W42" s="632"/>
      <c r="X42" s="632"/>
      <c r="Y42" s="632"/>
      <c r="Z42" s="632"/>
      <c r="AA42" s="632"/>
      <c r="AB42" s="632"/>
      <c r="AC42" s="632"/>
      <c r="AD42" s="632"/>
      <c r="AE42" s="632"/>
      <c r="AF42" s="632"/>
      <c r="AG42" s="632"/>
      <c r="AH42" s="632"/>
      <c r="AI42" s="632"/>
      <c r="AJ42" s="632"/>
      <c r="AK42" s="635"/>
    </row>
    <row r="43" spans="1:37" ht="15.75" customHeight="1">
      <c r="A43" s="109"/>
      <c r="B43" s="109"/>
      <c r="C43" s="31"/>
      <c r="D43" s="31"/>
      <c r="E43" s="31"/>
      <c r="F43" s="31"/>
      <c r="G43" s="31"/>
      <c r="H43" s="31"/>
      <c r="I43" s="31"/>
      <c r="J43" s="31"/>
      <c r="K43" s="31"/>
      <c r="L43" s="620" t="s">
        <v>404</v>
      </c>
      <c r="M43" s="621"/>
      <c r="N43" s="621"/>
      <c r="O43" s="621"/>
      <c r="P43" s="622"/>
      <c r="Q43" s="103" t="str">
        <f>IF(入力シート!$D$6="事業設計工学コース","1",IF(入力シート!$D$7="事業設計工学コース","2",""))</f>
        <v/>
      </c>
      <c r="R43" s="648" t="s">
        <v>6</v>
      </c>
      <c r="S43" s="632"/>
      <c r="T43" s="632"/>
      <c r="U43" s="632"/>
      <c r="V43" s="632"/>
      <c r="W43" s="632"/>
      <c r="X43" s="632"/>
      <c r="Y43" s="633"/>
      <c r="Z43" s="626" t="s">
        <v>9</v>
      </c>
      <c r="AA43" s="627"/>
      <c r="AB43" s="627"/>
      <c r="AC43" s="638"/>
      <c r="AD43" s="102" t="str">
        <f>R8</f>
        <v>□</v>
      </c>
      <c r="AE43" s="649" t="s">
        <v>410</v>
      </c>
      <c r="AF43" s="624"/>
      <c r="AG43" s="624"/>
      <c r="AH43" s="624"/>
      <c r="AI43" s="624"/>
      <c r="AJ43" s="624"/>
      <c r="AK43" s="630"/>
    </row>
    <row r="44" spans="1:37" ht="15.75" customHeight="1">
      <c r="A44" s="109"/>
      <c r="B44" s="109"/>
      <c r="C44" s="31"/>
      <c r="D44" s="31"/>
      <c r="E44" s="31"/>
      <c r="F44" s="31"/>
      <c r="G44" s="31"/>
      <c r="H44" s="31"/>
      <c r="I44" s="31"/>
      <c r="J44" s="31"/>
      <c r="K44" s="31"/>
      <c r="L44" s="637"/>
      <c r="M44" s="627"/>
      <c r="N44" s="627"/>
      <c r="O44" s="627"/>
      <c r="P44" s="638"/>
      <c r="Q44" s="104" t="str">
        <f>IF(入力シート!$D$6="情報アーキテクチャコース","1",IF(入力シート!$D$7="情報アーキテクチャコース","2",""))</f>
        <v/>
      </c>
      <c r="R44" s="648" t="s">
        <v>102</v>
      </c>
      <c r="S44" s="632"/>
      <c r="T44" s="632"/>
      <c r="U44" s="632"/>
      <c r="V44" s="632"/>
      <c r="W44" s="632"/>
      <c r="X44" s="632"/>
      <c r="Y44" s="633"/>
      <c r="Z44" s="629"/>
      <c r="AA44" s="624"/>
      <c r="AB44" s="624"/>
      <c r="AC44" s="625"/>
      <c r="AD44" s="105" t="str">
        <f>AA8</f>
        <v>□</v>
      </c>
      <c r="AE44" s="650" t="s">
        <v>411</v>
      </c>
      <c r="AF44" s="632"/>
      <c r="AG44" s="632"/>
      <c r="AH44" s="632"/>
      <c r="AI44" s="632"/>
      <c r="AJ44" s="632"/>
      <c r="AK44" s="635"/>
    </row>
    <row r="45" spans="1:37" ht="15.75" customHeight="1">
      <c r="A45" s="109"/>
      <c r="B45" s="109"/>
      <c r="C45" s="110"/>
      <c r="D45" s="110"/>
      <c r="E45" s="110"/>
      <c r="F45" s="110"/>
      <c r="G45" s="110"/>
      <c r="H45" s="110"/>
      <c r="I45" s="110"/>
      <c r="J45" s="110"/>
      <c r="K45" s="111"/>
      <c r="L45" s="623"/>
      <c r="M45" s="624"/>
      <c r="N45" s="624"/>
      <c r="O45" s="624"/>
      <c r="P45" s="625"/>
      <c r="Q45" s="104" t="str">
        <f>IF(入力シート!$D$6="創造技術コース","1",IF(入力シート!$D$7="創造技術コース","2",""))</f>
        <v/>
      </c>
      <c r="R45" s="648" t="s">
        <v>103</v>
      </c>
      <c r="S45" s="632"/>
      <c r="T45" s="632"/>
      <c r="U45" s="632"/>
      <c r="V45" s="632"/>
      <c r="W45" s="632"/>
      <c r="X45" s="632"/>
      <c r="Y45" s="633"/>
      <c r="Z45" s="361"/>
      <c r="AA45" s="632"/>
      <c r="AB45" s="632"/>
      <c r="AC45" s="632"/>
      <c r="AD45" s="632"/>
      <c r="AE45" s="632"/>
      <c r="AF45" s="632"/>
      <c r="AG45" s="632"/>
      <c r="AH45" s="632"/>
      <c r="AI45" s="632"/>
      <c r="AJ45" s="632"/>
      <c r="AK45" s="635"/>
    </row>
    <row r="46" spans="1:37" ht="15.75" customHeight="1">
      <c r="A46" s="109"/>
      <c r="B46" s="109"/>
      <c r="C46" s="110"/>
      <c r="D46" s="110"/>
      <c r="E46" s="110"/>
      <c r="F46" s="110"/>
      <c r="G46" s="110"/>
      <c r="H46" s="110"/>
      <c r="I46" s="110"/>
      <c r="J46" s="110"/>
      <c r="K46" s="111"/>
      <c r="L46" s="620" t="s">
        <v>142</v>
      </c>
      <c r="M46" s="621"/>
      <c r="N46" s="621"/>
      <c r="O46" s="621"/>
      <c r="P46" s="622"/>
      <c r="Q46" s="431"/>
      <c r="R46" s="621"/>
      <c r="S46" s="621"/>
      <c r="T46" s="621"/>
      <c r="U46" s="621"/>
      <c r="V46" s="621"/>
      <c r="W46" s="621"/>
      <c r="X46" s="621"/>
      <c r="Y46" s="621"/>
      <c r="Z46" s="621"/>
      <c r="AA46" s="621"/>
      <c r="AB46" s="621"/>
      <c r="AC46" s="621"/>
      <c r="AD46" s="621"/>
      <c r="AE46" s="621"/>
      <c r="AF46" s="621"/>
      <c r="AG46" s="621"/>
      <c r="AH46" s="621"/>
      <c r="AI46" s="621"/>
      <c r="AJ46" s="621"/>
      <c r="AK46" s="643"/>
    </row>
    <row r="47" spans="1:37" ht="15.75" customHeight="1">
      <c r="A47" s="31"/>
      <c r="B47" s="31"/>
      <c r="C47" s="31"/>
      <c r="D47" s="31"/>
      <c r="E47" s="31"/>
      <c r="F47" s="31"/>
      <c r="G47" s="31"/>
      <c r="H47" s="31"/>
      <c r="I47" s="31"/>
      <c r="J47" s="31"/>
      <c r="K47" s="31"/>
      <c r="L47" s="623"/>
      <c r="M47" s="624"/>
      <c r="N47" s="624"/>
      <c r="O47" s="624"/>
      <c r="P47" s="625"/>
      <c r="Q47" s="629"/>
      <c r="R47" s="624"/>
      <c r="S47" s="624"/>
      <c r="T47" s="624"/>
      <c r="U47" s="624"/>
      <c r="V47" s="624"/>
      <c r="W47" s="624"/>
      <c r="X47" s="624"/>
      <c r="Y47" s="624"/>
      <c r="Z47" s="624"/>
      <c r="AA47" s="624"/>
      <c r="AB47" s="624"/>
      <c r="AC47" s="624"/>
      <c r="AD47" s="624"/>
      <c r="AE47" s="624"/>
      <c r="AF47" s="624"/>
      <c r="AG47" s="624"/>
      <c r="AH47" s="624"/>
      <c r="AI47" s="624"/>
      <c r="AJ47" s="624"/>
      <c r="AK47" s="630"/>
    </row>
    <row r="48" spans="1:37" ht="15.75" customHeight="1">
      <c r="A48" s="31"/>
      <c r="B48" s="31"/>
      <c r="C48" s="31"/>
      <c r="D48" s="31"/>
      <c r="E48" s="31"/>
      <c r="F48" s="31"/>
      <c r="G48" s="31"/>
      <c r="H48" s="31"/>
      <c r="I48" s="31"/>
      <c r="J48" s="31"/>
      <c r="K48" s="31"/>
      <c r="L48" s="631" t="s">
        <v>16</v>
      </c>
      <c r="M48" s="632"/>
      <c r="N48" s="632"/>
      <c r="O48" s="632"/>
      <c r="P48" s="633"/>
      <c r="Q48" s="634" t="str">
        <f>E9</f>
        <v xml:space="preserve"> </v>
      </c>
      <c r="R48" s="632"/>
      <c r="S48" s="632"/>
      <c r="T48" s="632"/>
      <c r="U48" s="632"/>
      <c r="V48" s="632"/>
      <c r="W48" s="632"/>
      <c r="X48" s="632"/>
      <c r="Y48" s="632"/>
      <c r="Z48" s="632"/>
      <c r="AA48" s="632"/>
      <c r="AB48" s="632"/>
      <c r="AC48" s="632"/>
      <c r="AD48" s="632"/>
      <c r="AE48" s="632"/>
      <c r="AF48" s="632"/>
      <c r="AG48" s="632"/>
      <c r="AH48" s="632"/>
      <c r="AI48" s="632"/>
      <c r="AJ48" s="632"/>
      <c r="AK48" s="635"/>
    </row>
    <row r="49" spans="1:37" ht="15.75" customHeight="1">
      <c r="A49" s="31"/>
      <c r="B49" s="31"/>
      <c r="C49" s="31"/>
      <c r="D49" s="31"/>
      <c r="E49" s="31"/>
      <c r="F49" s="31"/>
      <c r="G49" s="31"/>
      <c r="H49" s="31"/>
      <c r="I49" s="31"/>
      <c r="J49" s="31"/>
      <c r="K49" s="31"/>
      <c r="L49" s="636" t="s">
        <v>106</v>
      </c>
      <c r="M49" s="621"/>
      <c r="N49" s="621"/>
      <c r="O49" s="621"/>
      <c r="P49" s="622"/>
      <c r="Q49" s="642" t="str">
        <f>E10</f>
        <v xml:space="preserve"> </v>
      </c>
      <c r="R49" s="621"/>
      <c r="S49" s="621"/>
      <c r="T49" s="621"/>
      <c r="U49" s="621"/>
      <c r="V49" s="621"/>
      <c r="W49" s="621"/>
      <c r="X49" s="621"/>
      <c r="Y49" s="621"/>
      <c r="Z49" s="621"/>
      <c r="AA49" s="621"/>
      <c r="AB49" s="621"/>
      <c r="AC49" s="621"/>
      <c r="AD49" s="621"/>
      <c r="AE49" s="621"/>
      <c r="AF49" s="621"/>
      <c r="AG49" s="621"/>
      <c r="AH49" s="621"/>
      <c r="AI49" s="621"/>
      <c r="AJ49" s="621"/>
      <c r="AK49" s="643"/>
    </row>
    <row r="50" spans="1:37" ht="15.75" customHeight="1">
      <c r="A50" s="109"/>
      <c r="B50" s="109"/>
      <c r="C50" s="31"/>
      <c r="D50" s="31"/>
      <c r="E50" s="31"/>
      <c r="F50" s="31"/>
      <c r="G50" s="31"/>
      <c r="H50" s="31"/>
      <c r="I50" s="31"/>
      <c r="J50" s="31"/>
      <c r="K50" s="31"/>
      <c r="L50" s="637"/>
      <c r="M50" s="627"/>
      <c r="N50" s="627"/>
      <c r="O50" s="627"/>
      <c r="P50" s="638"/>
      <c r="Q50" s="644"/>
      <c r="R50" s="627"/>
      <c r="S50" s="627"/>
      <c r="T50" s="627"/>
      <c r="U50" s="627"/>
      <c r="V50" s="627"/>
      <c r="W50" s="627"/>
      <c r="X50" s="627"/>
      <c r="Y50" s="627"/>
      <c r="Z50" s="627"/>
      <c r="AA50" s="627"/>
      <c r="AB50" s="627"/>
      <c r="AC50" s="627"/>
      <c r="AD50" s="627"/>
      <c r="AE50" s="627"/>
      <c r="AF50" s="627"/>
      <c r="AG50" s="627"/>
      <c r="AH50" s="627"/>
      <c r="AI50" s="627"/>
      <c r="AJ50" s="627"/>
      <c r="AK50" s="628"/>
    </row>
    <row r="51" spans="1:37" ht="15.75" customHeight="1" thickBot="1">
      <c r="A51" s="109"/>
      <c r="B51" s="109"/>
      <c r="C51" s="31"/>
      <c r="D51" s="31"/>
      <c r="E51" s="31"/>
      <c r="F51" s="31"/>
      <c r="G51" s="31"/>
      <c r="H51" s="31"/>
      <c r="I51" s="31"/>
      <c r="J51" s="31"/>
      <c r="K51" s="31"/>
      <c r="L51" s="639"/>
      <c r="M51" s="640"/>
      <c r="N51" s="640"/>
      <c r="O51" s="640"/>
      <c r="P51" s="641"/>
      <c r="Q51" s="645"/>
      <c r="R51" s="640"/>
      <c r="S51" s="640"/>
      <c r="T51" s="640"/>
      <c r="U51" s="640"/>
      <c r="V51" s="640"/>
      <c r="W51" s="640"/>
      <c r="X51" s="640"/>
      <c r="Y51" s="640"/>
      <c r="Z51" s="640"/>
      <c r="AA51" s="640"/>
      <c r="AB51" s="640"/>
      <c r="AC51" s="640"/>
      <c r="AD51" s="640"/>
      <c r="AE51" s="640"/>
      <c r="AF51" s="640"/>
      <c r="AG51" s="640"/>
      <c r="AH51" s="640"/>
      <c r="AI51" s="640"/>
      <c r="AJ51" s="640"/>
      <c r="AK51" s="646"/>
    </row>
    <row r="52" spans="1:37" ht="15.7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row>
    <row r="53" spans="1:37" ht="15.75" customHeight="1" thickBo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row>
    <row r="54" spans="1:37" ht="15.75" customHeight="1">
      <c r="A54" s="112"/>
      <c r="B54" s="112"/>
      <c r="C54" s="31"/>
      <c r="D54" s="31"/>
      <c r="E54" s="31"/>
      <c r="F54" s="31"/>
      <c r="G54" s="31"/>
      <c r="H54" s="31"/>
      <c r="I54" s="31"/>
      <c r="J54" s="31"/>
      <c r="K54" s="31"/>
      <c r="L54" s="655" t="s">
        <v>131</v>
      </c>
      <c r="M54" s="656"/>
      <c r="N54" s="656"/>
      <c r="O54" s="656"/>
      <c r="P54" s="657"/>
      <c r="Q54" s="659"/>
      <c r="R54" s="656"/>
      <c r="S54" s="656"/>
      <c r="T54" s="656"/>
      <c r="U54" s="656"/>
      <c r="V54" s="656"/>
      <c r="W54" s="656"/>
      <c r="X54" s="656"/>
      <c r="Y54" s="656"/>
      <c r="Z54" s="656"/>
      <c r="AA54" s="656"/>
      <c r="AB54" s="656"/>
      <c r="AC54" s="656"/>
      <c r="AD54" s="656"/>
      <c r="AE54" s="656"/>
      <c r="AF54" s="656"/>
      <c r="AG54" s="656"/>
      <c r="AH54" s="656"/>
      <c r="AI54" s="656"/>
      <c r="AJ54" s="656"/>
      <c r="AK54" s="660"/>
    </row>
    <row r="55" spans="1:37" ht="15.75" customHeight="1">
      <c r="A55" s="112"/>
      <c r="B55" s="112"/>
      <c r="C55" s="31"/>
      <c r="D55" s="31"/>
      <c r="E55" s="31"/>
      <c r="F55" s="31"/>
      <c r="G55" s="31"/>
      <c r="H55" s="31"/>
      <c r="I55" s="31"/>
      <c r="J55" s="31"/>
      <c r="K55" s="31"/>
      <c r="L55" s="623"/>
      <c r="M55" s="624"/>
      <c r="N55" s="624"/>
      <c r="O55" s="624"/>
      <c r="P55" s="625"/>
      <c r="Q55" s="629"/>
      <c r="R55" s="624"/>
      <c r="S55" s="624"/>
      <c r="T55" s="624"/>
      <c r="U55" s="624"/>
      <c r="V55" s="624"/>
      <c r="W55" s="624"/>
      <c r="X55" s="624"/>
      <c r="Y55" s="624"/>
      <c r="Z55" s="624"/>
      <c r="AA55" s="624"/>
      <c r="AB55" s="624"/>
      <c r="AC55" s="624"/>
      <c r="AD55" s="624"/>
      <c r="AE55" s="624"/>
      <c r="AF55" s="624"/>
      <c r="AG55" s="624"/>
      <c r="AH55" s="624"/>
      <c r="AI55" s="624"/>
      <c r="AJ55" s="624"/>
      <c r="AK55" s="630"/>
    </row>
    <row r="56" spans="1:37" ht="15" customHeight="1">
      <c r="A56" s="31"/>
      <c r="B56" s="31"/>
      <c r="C56" s="31"/>
      <c r="D56" s="31"/>
      <c r="E56" s="31"/>
      <c r="F56" s="31"/>
      <c r="G56" s="31"/>
      <c r="H56" s="31"/>
      <c r="I56" s="31"/>
      <c r="J56" s="31"/>
      <c r="K56" s="31"/>
      <c r="L56" s="661" t="s">
        <v>133</v>
      </c>
      <c r="M56" s="662"/>
      <c r="N56" s="662"/>
      <c r="O56" s="662"/>
      <c r="P56" s="663"/>
      <c r="Q56" s="100" t="str">
        <f>IF(入力シート!D10="第１期","☑","□")</f>
        <v>□</v>
      </c>
      <c r="R56" s="658" t="s">
        <v>392</v>
      </c>
      <c r="S56" s="632"/>
      <c r="T56" s="632"/>
      <c r="U56" s="100" t="str">
        <f>IF(入力シート!D9="一般入試","☑","□")</f>
        <v>□</v>
      </c>
      <c r="V56" s="654" t="s">
        <v>134</v>
      </c>
      <c r="W56" s="632"/>
      <c r="X56" s="632"/>
      <c r="Y56" s="632"/>
      <c r="Z56" s="632"/>
      <c r="AA56" s="632"/>
      <c r="AB56" s="632"/>
      <c r="AC56" s="632"/>
      <c r="AD56" s="632"/>
      <c r="AE56" s="632"/>
      <c r="AF56" s="632"/>
      <c r="AG56" s="632"/>
      <c r="AH56" s="632"/>
      <c r="AI56" s="632"/>
      <c r="AJ56" s="632"/>
      <c r="AK56" s="635"/>
    </row>
    <row r="57" spans="1:37" ht="15" customHeight="1">
      <c r="A57" s="31"/>
      <c r="B57" s="31"/>
      <c r="C57" s="31"/>
      <c r="D57" s="31"/>
      <c r="E57" s="31"/>
      <c r="F57" s="31"/>
      <c r="G57" s="31"/>
      <c r="H57" s="31"/>
      <c r="I57" s="31"/>
      <c r="J57" s="31"/>
      <c r="K57" s="31"/>
      <c r="L57" s="664"/>
      <c r="M57" s="665"/>
      <c r="N57" s="665"/>
      <c r="O57" s="665"/>
      <c r="P57" s="666"/>
      <c r="Q57" s="100" t="str">
        <f>IF(入力シート!D10="第２期","☑","□")</f>
        <v>□</v>
      </c>
      <c r="R57" s="658" t="s">
        <v>394</v>
      </c>
      <c r="S57" s="632"/>
      <c r="T57" s="632"/>
      <c r="U57" s="100" t="str">
        <f>IF(入力シート!D9="自己推薦入試","☑","□")</f>
        <v>□</v>
      </c>
      <c r="V57" s="654" t="s">
        <v>135</v>
      </c>
      <c r="W57" s="632"/>
      <c r="X57" s="632"/>
      <c r="Y57" s="632"/>
      <c r="Z57" s="632"/>
      <c r="AA57" s="632"/>
      <c r="AB57" s="632"/>
      <c r="AC57" s="632"/>
      <c r="AD57" s="632"/>
      <c r="AE57" s="632"/>
      <c r="AF57" s="632"/>
      <c r="AG57" s="632"/>
      <c r="AH57" s="632"/>
      <c r="AI57" s="632"/>
      <c r="AJ57" s="632"/>
      <c r="AK57" s="635"/>
    </row>
    <row r="58" spans="1:37" ht="15" customHeight="1">
      <c r="A58" s="31"/>
      <c r="B58" s="31"/>
      <c r="C58" s="31"/>
      <c r="D58" s="31"/>
      <c r="E58" s="31"/>
      <c r="F58" s="31"/>
      <c r="G58" s="31"/>
      <c r="H58" s="31"/>
      <c r="I58" s="31"/>
      <c r="J58" s="31"/>
      <c r="K58" s="31"/>
      <c r="L58" s="664"/>
      <c r="M58" s="665"/>
      <c r="N58" s="665"/>
      <c r="O58" s="665"/>
      <c r="P58" s="666"/>
      <c r="Q58" s="100" t="str">
        <f>IF(入力シート!D10="第３期","☑","□")</f>
        <v>□</v>
      </c>
      <c r="R58" s="658" t="s">
        <v>396</v>
      </c>
      <c r="S58" s="632"/>
      <c r="T58" s="632"/>
      <c r="U58" s="100" t="str">
        <f>IF(入力シート!D9="社会人対象特別入試","☑","□")</f>
        <v>□</v>
      </c>
      <c r="V58" s="654" t="s">
        <v>136</v>
      </c>
      <c r="W58" s="632"/>
      <c r="X58" s="632"/>
      <c r="Y58" s="632"/>
      <c r="Z58" s="632"/>
      <c r="AA58" s="632"/>
      <c r="AB58" s="632"/>
      <c r="AC58" s="632"/>
      <c r="AD58" s="632"/>
      <c r="AE58" s="632"/>
      <c r="AF58" s="632"/>
      <c r="AG58" s="632"/>
      <c r="AH58" s="632"/>
      <c r="AI58" s="632"/>
      <c r="AJ58" s="632"/>
      <c r="AK58" s="635"/>
    </row>
    <row r="59" spans="1:37" ht="15" customHeight="1">
      <c r="A59" s="112"/>
      <c r="B59" s="112"/>
      <c r="C59" s="31"/>
      <c r="D59" s="31"/>
      <c r="E59" s="31"/>
      <c r="F59" s="31"/>
      <c r="G59" s="31"/>
      <c r="H59" s="31"/>
      <c r="I59" s="31"/>
      <c r="J59" s="31"/>
      <c r="K59" s="31"/>
      <c r="L59" s="664"/>
      <c r="M59" s="665"/>
      <c r="N59" s="665"/>
      <c r="O59" s="665"/>
      <c r="P59" s="666"/>
      <c r="Q59" s="100" t="str">
        <f>IF(入力シート!D10="第４期","☑","□")</f>
        <v>□</v>
      </c>
      <c r="R59" s="658" t="s">
        <v>398</v>
      </c>
      <c r="S59" s="632"/>
      <c r="T59" s="632"/>
      <c r="U59" s="100" t="str">
        <f>IF(入力シート!D9="高専専攻科対象推薦入試","☑","□")</f>
        <v>□</v>
      </c>
      <c r="V59" s="651" t="s">
        <v>137</v>
      </c>
      <c r="W59" s="632"/>
      <c r="X59" s="632"/>
      <c r="Y59" s="632"/>
      <c r="Z59" s="632"/>
      <c r="AA59" s="632"/>
      <c r="AB59" s="632"/>
      <c r="AC59" s="632"/>
      <c r="AD59" s="632"/>
      <c r="AE59" s="632"/>
      <c r="AF59" s="632"/>
      <c r="AG59" s="632"/>
      <c r="AH59" s="632"/>
      <c r="AI59" s="632"/>
      <c r="AJ59" s="632"/>
      <c r="AK59" s="635"/>
    </row>
    <row r="60" spans="1:37" ht="15" customHeight="1">
      <c r="A60" s="647" t="s">
        <v>143</v>
      </c>
      <c r="B60" s="627"/>
      <c r="C60" s="627"/>
      <c r="D60" s="627"/>
      <c r="E60" s="627"/>
      <c r="F60" s="627"/>
      <c r="G60" s="627"/>
      <c r="H60" s="627"/>
      <c r="I60" s="627"/>
      <c r="J60" s="627"/>
      <c r="K60" s="628"/>
      <c r="L60" s="664"/>
      <c r="M60" s="665"/>
      <c r="N60" s="665"/>
      <c r="O60" s="665"/>
      <c r="P60" s="666"/>
      <c r="Q60" s="101"/>
      <c r="R60" s="476"/>
      <c r="S60" s="621"/>
      <c r="T60" s="621"/>
      <c r="U60" s="100" t="str">
        <f>IF(入力シート!D9="企業推薦入試","☑","□")</f>
        <v>□</v>
      </c>
      <c r="V60" s="651" t="s">
        <v>138</v>
      </c>
      <c r="W60" s="632"/>
      <c r="X60" s="632"/>
      <c r="Y60" s="632"/>
      <c r="Z60" s="632"/>
      <c r="AA60" s="632"/>
      <c r="AB60" s="632"/>
      <c r="AC60" s="632"/>
      <c r="AD60" s="632"/>
      <c r="AE60" s="632"/>
      <c r="AF60" s="632"/>
      <c r="AG60" s="632"/>
      <c r="AH60" s="632"/>
      <c r="AI60" s="632"/>
      <c r="AJ60" s="632"/>
      <c r="AK60" s="635"/>
    </row>
    <row r="61" spans="1:37" ht="15" customHeight="1">
      <c r="A61" s="627"/>
      <c r="B61" s="627"/>
      <c r="C61" s="627"/>
      <c r="D61" s="627"/>
      <c r="E61" s="627"/>
      <c r="F61" s="627"/>
      <c r="G61" s="627"/>
      <c r="H61" s="627"/>
      <c r="I61" s="627"/>
      <c r="J61" s="627"/>
      <c r="K61" s="628"/>
      <c r="L61" s="664"/>
      <c r="M61" s="665"/>
      <c r="N61" s="665"/>
      <c r="O61" s="665"/>
      <c r="P61" s="666"/>
      <c r="Q61" s="652"/>
      <c r="R61" s="653"/>
      <c r="S61" s="653"/>
      <c r="T61" s="638"/>
      <c r="U61" s="100" t="str">
        <f>IF(入力シート!D9="AIIT単位バンク登録生（科目等履修生）向け入試","☑","□")</f>
        <v>□</v>
      </c>
      <c r="V61" s="651" t="s">
        <v>139</v>
      </c>
      <c r="W61" s="632"/>
      <c r="X61" s="632"/>
      <c r="Y61" s="632"/>
      <c r="Z61" s="632"/>
      <c r="AA61" s="632"/>
      <c r="AB61" s="632"/>
      <c r="AC61" s="632"/>
      <c r="AD61" s="632"/>
      <c r="AE61" s="632"/>
      <c r="AF61" s="632"/>
      <c r="AG61" s="632"/>
      <c r="AH61" s="632"/>
      <c r="AI61" s="632"/>
      <c r="AJ61" s="632"/>
      <c r="AK61" s="635"/>
    </row>
    <row r="62" spans="1:37" ht="15" customHeight="1">
      <c r="A62" s="627"/>
      <c r="B62" s="627"/>
      <c r="C62" s="627"/>
      <c r="D62" s="627"/>
      <c r="E62" s="627"/>
      <c r="F62" s="627"/>
      <c r="G62" s="627"/>
      <c r="H62" s="627"/>
      <c r="I62" s="627"/>
      <c r="J62" s="627"/>
      <c r="K62" s="628"/>
      <c r="L62" s="664"/>
      <c r="M62" s="665"/>
      <c r="N62" s="665"/>
      <c r="O62" s="665"/>
      <c r="P62" s="666"/>
      <c r="Q62" s="629"/>
      <c r="R62" s="624"/>
      <c r="S62" s="624"/>
      <c r="T62" s="625"/>
      <c r="U62" s="100" t="str">
        <f>IF(入力シート!D9="キャリア再開支援入試","☑","□")</f>
        <v>□</v>
      </c>
      <c r="V62" s="654" t="s">
        <v>140</v>
      </c>
      <c r="W62" s="632"/>
      <c r="X62" s="632"/>
      <c r="Y62" s="632"/>
      <c r="Z62" s="632"/>
      <c r="AA62" s="632"/>
      <c r="AB62" s="632"/>
      <c r="AC62" s="632"/>
      <c r="AD62" s="632"/>
      <c r="AE62" s="632"/>
      <c r="AF62" s="632"/>
      <c r="AG62" s="632"/>
      <c r="AH62" s="632"/>
      <c r="AI62" s="632"/>
      <c r="AJ62" s="632"/>
      <c r="AK62" s="635"/>
    </row>
    <row r="63" spans="1:37" ht="15.75" customHeight="1">
      <c r="A63" s="31"/>
      <c r="B63" s="31"/>
      <c r="C63" s="31"/>
      <c r="D63" s="31"/>
      <c r="E63" s="31"/>
      <c r="F63" s="31"/>
      <c r="G63" s="31"/>
      <c r="H63" s="31"/>
      <c r="I63" s="31"/>
      <c r="J63" s="31"/>
      <c r="K63" s="31"/>
      <c r="L63" s="620" t="s">
        <v>141</v>
      </c>
      <c r="M63" s="621"/>
      <c r="N63" s="621"/>
      <c r="O63" s="621"/>
      <c r="P63" s="622"/>
      <c r="Q63" s="104" t="str">
        <f>IF(入力シート!$D$6="事業設計工学コース","1",IF(入力シート!$D$7="事業設計工学コース","2",""))</f>
        <v/>
      </c>
      <c r="R63" s="648" t="s">
        <v>6</v>
      </c>
      <c r="S63" s="632"/>
      <c r="T63" s="632"/>
      <c r="U63" s="632"/>
      <c r="V63" s="632"/>
      <c r="W63" s="632"/>
      <c r="X63" s="632"/>
      <c r="Y63" s="633"/>
      <c r="Z63" s="626" t="s">
        <v>9</v>
      </c>
      <c r="AA63" s="627"/>
      <c r="AB63" s="627"/>
      <c r="AC63" s="638"/>
      <c r="AD63" s="102" t="str">
        <f>R8</f>
        <v>□</v>
      </c>
      <c r="AE63" s="649" t="s">
        <v>410</v>
      </c>
      <c r="AF63" s="624"/>
      <c r="AG63" s="624"/>
      <c r="AH63" s="624"/>
      <c r="AI63" s="624"/>
      <c r="AJ63" s="624"/>
      <c r="AK63" s="630"/>
    </row>
    <row r="64" spans="1:37" ht="15.75" customHeight="1">
      <c r="A64" s="31"/>
      <c r="B64" s="31"/>
      <c r="C64" s="31"/>
      <c r="D64" s="31"/>
      <c r="E64" s="31"/>
      <c r="F64" s="31"/>
      <c r="G64" s="31"/>
      <c r="H64" s="31"/>
      <c r="I64" s="31"/>
      <c r="J64" s="31"/>
      <c r="K64" s="31"/>
      <c r="L64" s="637"/>
      <c r="M64" s="627"/>
      <c r="N64" s="627"/>
      <c r="O64" s="627"/>
      <c r="P64" s="638"/>
      <c r="Q64" s="104" t="str">
        <f>IF(入力シート!$D$6="情報アーキテクチャコース","1",IF(入力シート!$D$7="情報アーキテクチャコース","2",""))</f>
        <v/>
      </c>
      <c r="R64" s="648" t="s">
        <v>102</v>
      </c>
      <c r="S64" s="632"/>
      <c r="T64" s="632"/>
      <c r="U64" s="632"/>
      <c r="V64" s="632"/>
      <c r="W64" s="632"/>
      <c r="X64" s="632"/>
      <c r="Y64" s="633"/>
      <c r="Z64" s="629"/>
      <c r="AA64" s="624"/>
      <c r="AB64" s="624"/>
      <c r="AC64" s="625"/>
      <c r="AD64" s="105" t="str">
        <f>AA8</f>
        <v>□</v>
      </c>
      <c r="AE64" s="650" t="s">
        <v>411</v>
      </c>
      <c r="AF64" s="632"/>
      <c r="AG64" s="632"/>
      <c r="AH64" s="632"/>
      <c r="AI64" s="632"/>
      <c r="AJ64" s="632"/>
      <c r="AK64" s="635"/>
    </row>
    <row r="65" spans="1:37" ht="15.75" customHeight="1">
      <c r="A65" s="31"/>
      <c r="B65" s="31"/>
      <c r="C65" s="31"/>
      <c r="D65" s="31"/>
      <c r="E65" s="31"/>
      <c r="F65" s="31"/>
      <c r="G65" s="31"/>
      <c r="H65" s="31"/>
      <c r="I65" s="31"/>
      <c r="J65" s="31"/>
      <c r="K65" s="31"/>
      <c r="L65" s="623"/>
      <c r="M65" s="624"/>
      <c r="N65" s="624"/>
      <c r="O65" s="624"/>
      <c r="P65" s="625"/>
      <c r="Q65" s="104" t="str">
        <f>IF(入力シート!$D$6="創造技術コース","1",IF(入力シート!$D$7="創造技術コース","2",""))</f>
        <v/>
      </c>
      <c r="R65" s="648" t="s">
        <v>103</v>
      </c>
      <c r="S65" s="632"/>
      <c r="T65" s="632"/>
      <c r="U65" s="632"/>
      <c r="V65" s="632"/>
      <c r="W65" s="632"/>
      <c r="X65" s="632"/>
      <c r="Y65" s="633"/>
      <c r="Z65" s="361"/>
      <c r="AA65" s="632"/>
      <c r="AB65" s="632"/>
      <c r="AC65" s="632"/>
      <c r="AD65" s="632"/>
      <c r="AE65" s="632"/>
      <c r="AF65" s="632"/>
      <c r="AG65" s="632"/>
      <c r="AH65" s="632"/>
      <c r="AI65" s="632"/>
      <c r="AJ65" s="632"/>
      <c r="AK65" s="635"/>
    </row>
    <row r="66" spans="1:37" ht="15.75" customHeight="1">
      <c r="A66" s="112"/>
      <c r="B66" s="112"/>
      <c r="C66" s="31"/>
      <c r="D66" s="31"/>
      <c r="E66" s="31"/>
      <c r="F66" s="31"/>
      <c r="G66" s="31"/>
      <c r="H66" s="31"/>
      <c r="I66" s="31"/>
      <c r="J66" s="31"/>
      <c r="K66" s="31"/>
      <c r="L66" s="620" t="s">
        <v>142</v>
      </c>
      <c r="M66" s="621"/>
      <c r="N66" s="621"/>
      <c r="O66" s="621"/>
      <c r="P66" s="622"/>
      <c r="Q66" s="626"/>
      <c r="R66" s="627"/>
      <c r="S66" s="627"/>
      <c r="T66" s="627"/>
      <c r="U66" s="627"/>
      <c r="V66" s="627"/>
      <c r="W66" s="627"/>
      <c r="X66" s="627"/>
      <c r="Y66" s="627"/>
      <c r="Z66" s="627"/>
      <c r="AA66" s="627"/>
      <c r="AB66" s="627"/>
      <c r="AC66" s="627"/>
      <c r="AD66" s="627"/>
      <c r="AE66" s="627"/>
      <c r="AF66" s="627"/>
      <c r="AG66" s="627"/>
      <c r="AH66" s="627"/>
      <c r="AI66" s="627"/>
      <c r="AJ66" s="627"/>
      <c r="AK66" s="628"/>
    </row>
    <row r="67" spans="1:37" ht="15.75" customHeight="1">
      <c r="A67" s="112"/>
      <c r="B67" s="112"/>
      <c r="C67" s="31"/>
      <c r="D67" s="31"/>
      <c r="E67" s="31"/>
      <c r="F67" s="31"/>
      <c r="G67" s="31"/>
      <c r="H67" s="31"/>
      <c r="I67" s="31"/>
      <c r="J67" s="31"/>
      <c r="K67" s="31"/>
      <c r="L67" s="623"/>
      <c r="M67" s="624"/>
      <c r="N67" s="624"/>
      <c r="O67" s="624"/>
      <c r="P67" s="625"/>
      <c r="Q67" s="629"/>
      <c r="R67" s="624"/>
      <c r="S67" s="624"/>
      <c r="T67" s="624"/>
      <c r="U67" s="624"/>
      <c r="V67" s="624"/>
      <c r="W67" s="624"/>
      <c r="X67" s="624"/>
      <c r="Y67" s="624"/>
      <c r="Z67" s="624"/>
      <c r="AA67" s="624"/>
      <c r="AB67" s="624"/>
      <c r="AC67" s="624"/>
      <c r="AD67" s="624"/>
      <c r="AE67" s="624"/>
      <c r="AF67" s="624"/>
      <c r="AG67" s="624"/>
      <c r="AH67" s="624"/>
      <c r="AI67" s="624"/>
      <c r="AJ67" s="624"/>
      <c r="AK67" s="630"/>
    </row>
    <row r="68" spans="1:37" ht="15.75" customHeight="1">
      <c r="A68" s="112"/>
      <c r="B68" s="112"/>
      <c r="C68" s="31"/>
      <c r="D68" s="31"/>
      <c r="E68" s="31"/>
      <c r="F68" s="31"/>
      <c r="G68" s="31"/>
      <c r="H68" s="31"/>
      <c r="I68" s="31"/>
      <c r="J68" s="31"/>
      <c r="K68" s="31"/>
      <c r="L68" s="631" t="s">
        <v>16</v>
      </c>
      <c r="M68" s="632"/>
      <c r="N68" s="632"/>
      <c r="O68" s="632"/>
      <c r="P68" s="633"/>
      <c r="Q68" s="634" t="str">
        <f>E9</f>
        <v xml:space="preserve"> </v>
      </c>
      <c r="R68" s="632"/>
      <c r="S68" s="632"/>
      <c r="T68" s="632"/>
      <c r="U68" s="632"/>
      <c r="V68" s="632"/>
      <c r="W68" s="632"/>
      <c r="X68" s="632"/>
      <c r="Y68" s="632"/>
      <c r="Z68" s="632"/>
      <c r="AA68" s="632"/>
      <c r="AB68" s="632"/>
      <c r="AC68" s="632"/>
      <c r="AD68" s="632"/>
      <c r="AE68" s="632"/>
      <c r="AF68" s="632"/>
      <c r="AG68" s="632"/>
      <c r="AH68" s="632"/>
      <c r="AI68" s="632"/>
      <c r="AJ68" s="632"/>
      <c r="AK68" s="635"/>
    </row>
    <row r="69" spans="1:37" ht="15.75" customHeight="1">
      <c r="A69" s="112"/>
      <c r="B69" s="112"/>
      <c r="C69" s="31"/>
      <c r="D69" s="31"/>
      <c r="E69" s="31"/>
      <c r="F69" s="31"/>
      <c r="G69" s="31"/>
      <c r="H69" s="31"/>
      <c r="I69" s="31"/>
      <c r="J69" s="31"/>
      <c r="K69" s="31"/>
      <c r="L69" s="636" t="s">
        <v>106</v>
      </c>
      <c r="M69" s="621"/>
      <c r="N69" s="621"/>
      <c r="O69" s="621"/>
      <c r="P69" s="622"/>
      <c r="Q69" s="642" t="str">
        <f>E10</f>
        <v xml:space="preserve"> </v>
      </c>
      <c r="R69" s="621"/>
      <c r="S69" s="621"/>
      <c r="T69" s="621"/>
      <c r="U69" s="621"/>
      <c r="V69" s="621"/>
      <c r="W69" s="621"/>
      <c r="X69" s="621"/>
      <c r="Y69" s="621"/>
      <c r="Z69" s="621"/>
      <c r="AA69" s="621"/>
      <c r="AB69" s="621"/>
      <c r="AC69" s="621"/>
      <c r="AD69" s="621"/>
      <c r="AE69" s="621"/>
      <c r="AF69" s="621"/>
      <c r="AG69" s="621"/>
      <c r="AH69" s="621"/>
      <c r="AI69" s="621"/>
      <c r="AJ69" s="621"/>
      <c r="AK69" s="643"/>
    </row>
    <row r="70" spans="1:37" ht="15.75" customHeight="1">
      <c r="A70" s="112"/>
      <c r="B70" s="112"/>
      <c r="C70" s="31"/>
      <c r="D70" s="31"/>
      <c r="E70" s="31"/>
      <c r="F70" s="31"/>
      <c r="G70" s="31"/>
      <c r="H70" s="31"/>
      <c r="I70" s="31"/>
      <c r="J70" s="31"/>
      <c r="K70" s="31"/>
      <c r="L70" s="637"/>
      <c r="M70" s="627"/>
      <c r="N70" s="627"/>
      <c r="O70" s="627"/>
      <c r="P70" s="638"/>
      <c r="Q70" s="644"/>
      <c r="R70" s="627"/>
      <c r="S70" s="627"/>
      <c r="T70" s="627"/>
      <c r="U70" s="627"/>
      <c r="V70" s="627"/>
      <c r="W70" s="627"/>
      <c r="X70" s="627"/>
      <c r="Y70" s="627"/>
      <c r="Z70" s="627"/>
      <c r="AA70" s="627"/>
      <c r="AB70" s="627"/>
      <c r="AC70" s="627"/>
      <c r="AD70" s="627"/>
      <c r="AE70" s="627"/>
      <c r="AF70" s="627"/>
      <c r="AG70" s="627"/>
      <c r="AH70" s="627"/>
      <c r="AI70" s="627"/>
      <c r="AJ70" s="627"/>
      <c r="AK70" s="628"/>
    </row>
    <row r="71" spans="1:37" ht="15.75" customHeight="1" thickBot="1">
      <c r="A71" s="112"/>
      <c r="B71" s="112"/>
      <c r="C71" s="31"/>
      <c r="D71" s="31"/>
      <c r="E71" s="31"/>
      <c r="F71" s="31"/>
      <c r="G71" s="31"/>
      <c r="H71" s="31"/>
      <c r="I71" s="31"/>
      <c r="J71" s="31"/>
      <c r="K71" s="31"/>
      <c r="L71" s="639"/>
      <c r="M71" s="640"/>
      <c r="N71" s="640"/>
      <c r="O71" s="640"/>
      <c r="P71" s="641"/>
      <c r="Q71" s="645"/>
      <c r="R71" s="640"/>
      <c r="S71" s="640"/>
      <c r="T71" s="640"/>
      <c r="U71" s="640"/>
      <c r="V71" s="640"/>
      <c r="W71" s="640"/>
      <c r="X71" s="640"/>
      <c r="Y71" s="640"/>
      <c r="Z71" s="640"/>
      <c r="AA71" s="640"/>
      <c r="AB71" s="640"/>
      <c r="AC71" s="640"/>
      <c r="AD71" s="640"/>
      <c r="AE71" s="640"/>
      <c r="AF71" s="640"/>
      <c r="AG71" s="640"/>
      <c r="AH71" s="640"/>
      <c r="AI71" s="640"/>
      <c r="AJ71" s="640"/>
      <c r="AK71" s="646"/>
    </row>
    <row r="72" spans="1:37" ht="15.75" customHeight="1">
      <c r="A72" s="31"/>
      <c r="B72" s="31" t="s">
        <v>144</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row>
    <row r="73" spans="1:37" ht="15.75" customHeight="1">
      <c r="A73" s="31"/>
      <c r="B73" s="619" t="s">
        <v>145</v>
      </c>
      <c r="C73" s="619"/>
      <c r="D73" s="619"/>
      <c r="E73" s="619"/>
      <c r="F73" s="619"/>
      <c r="G73" s="619"/>
      <c r="H73" s="619"/>
      <c r="I73" s="619"/>
      <c r="J73" s="619"/>
      <c r="K73" s="619"/>
      <c r="L73" s="619"/>
      <c r="M73" s="619"/>
      <c r="N73" s="619"/>
      <c r="O73" s="619"/>
      <c r="P73" s="619"/>
      <c r="Q73" s="619"/>
      <c r="R73" s="619"/>
      <c r="S73" s="619"/>
      <c r="T73" s="619"/>
      <c r="U73" s="619"/>
      <c r="V73" s="619"/>
      <c r="W73" s="619"/>
      <c r="X73" s="619"/>
      <c r="Y73" s="619"/>
      <c r="Z73" s="619"/>
      <c r="AA73" s="619"/>
      <c r="AB73" s="619"/>
      <c r="AC73" s="619"/>
      <c r="AD73" s="619"/>
      <c r="AE73" s="619"/>
      <c r="AF73" s="619"/>
      <c r="AG73" s="619"/>
      <c r="AH73" s="619"/>
      <c r="AI73" s="619"/>
      <c r="AJ73" s="619"/>
      <c r="AK73" s="619"/>
    </row>
    <row r="74" spans="1:37" ht="15.75" customHeight="1">
      <c r="A74" s="31"/>
      <c r="B74" s="619"/>
      <c r="C74" s="619"/>
      <c r="D74" s="619"/>
      <c r="E74" s="619"/>
      <c r="F74" s="619"/>
      <c r="G74" s="619"/>
      <c r="H74" s="619"/>
      <c r="I74" s="619"/>
      <c r="J74" s="619"/>
      <c r="K74" s="619"/>
      <c r="L74" s="619"/>
      <c r="M74" s="619"/>
      <c r="N74" s="619"/>
      <c r="O74" s="619"/>
      <c r="P74" s="619"/>
      <c r="Q74" s="619"/>
      <c r="R74" s="619"/>
      <c r="S74" s="619"/>
      <c r="T74" s="619"/>
      <c r="U74" s="619"/>
      <c r="V74" s="619"/>
      <c r="W74" s="619"/>
      <c r="X74" s="619"/>
      <c r="Y74" s="619"/>
      <c r="Z74" s="619"/>
      <c r="AA74" s="619"/>
      <c r="AB74" s="619"/>
      <c r="AC74" s="619"/>
      <c r="AD74" s="619"/>
      <c r="AE74" s="619"/>
      <c r="AF74" s="619"/>
      <c r="AG74" s="619"/>
      <c r="AH74" s="619"/>
      <c r="AI74" s="619"/>
      <c r="AJ74" s="619"/>
      <c r="AK74" s="619"/>
    </row>
  </sheetData>
  <mergeCells count="111">
    <mergeCell ref="A1:AK2"/>
    <mergeCell ref="A3:AK4"/>
    <mergeCell ref="A6:D8"/>
    <mergeCell ref="F6:M6"/>
    <mergeCell ref="N6:Q7"/>
    <mergeCell ref="R6:AK7"/>
    <mergeCell ref="N8:Q8"/>
    <mergeCell ref="A9:D9"/>
    <mergeCell ref="E9:Y9"/>
    <mergeCell ref="Z9:AK9"/>
    <mergeCell ref="E10:Y11"/>
    <mergeCell ref="AE17:AK17"/>
    <mergeCell ref="A13:D17"/>
    <mergeCell ref="F13:G13"/>
    <mergeCell ref="I13:AK14"/>
    <mergeCell ref="F14:G14"/>
    <mergeCell ref="A23:D25"/>
    <mergeCell ref="F15:G15"/>
    <mergeCell ref="I15:AK16"/>
    <mergeCell ref="F16:G16"/>
    <mergeCell ref="Q17:S17"/>
    <mergeCell ref="U17:W17"/>
    <mergeCell ref="Y17:AA17"/>
    <mergeCell ref="A18:D22"/>
    <mergeCell ref="M22:AK22"/>
    <mergeCell ref="J18:M18"/>
    <mergeCell ref="E21:S21"/>
    <mergeCell ref="AB21:AK21"/>
    <mergeCell ref="AA24:AK25"/>
    <mergeCell ref="H24:U25"/>
    <mergeCell ref="W24:Z25"/>
    <mergeCell ref="E19:AK19"/>
    <mergeCell ref="E20:AK20"/>
    <mergeCell ref="AX6:BJ12"/>
    <mergeCell ref="F7:M7"/>
    <mergeCell ref="F8:M8"/>
    <mergeCell ref="S8:Z8"/>
    <mergeCell ref="AB8:AK8"/>
    <mergeCell ref="L34:P35"/>
    <mergeCell ref="Q34:AK35"/>
    <mergeCell ref="L36:P42"/>
    <mergeCell ref="R36:T36"/>
    <mergeCell ref="V38:AK38"/>
    <mergeCell ref="R39:T39"/>
    <mergeCell ref="V39:AK39"/>
    <mergeCell ref="E24:G25"/>
    <mergeCell ref="A36:K38"/>
    <mergeCell ref="Z10:AK10"/>
    <mergeCell ref="Z11:AK11"/>
    <mergeCell ref="A12:D12"/>
    <mergeCell ref="H12:J12"/>
    <mergeCell ref="L12:N12"/>
    <mergeCell ref="P12:R12"/>
    <mergeCell ref="V12:W12"/>
    <mergeCell ref="F18:H18"/>
    <mergeCell ref="A10:D11"/>
    <mergeCell ref="V36:AK36"/>
    <mergeCell ref="R37:T37"/>
    <mergeCell ref="Q54:AK55"/>
    <mergeCell ref="L56:P62"/>
    <mergeCell ref="R56:T56"/>
    <mergeCell ref="V56:AK56"/>
    <mergeCell ref="R57:T57"/>
    <mergeCell ref="V57:AK57"/>
    <mergeCell ref="R58:T58"/>
    <mergeCell ref="V58:AK58"/>
    <mergeCell ref="R59:T59"/>
    <mergeCell ref="V59:AK59"/>
    <mergeCell ref="V37:AK37"/>
    <mergeCell ref="R38:T38"/>
    <mergeCell ref="R45:Y45"/>
    <mergeCell ref="Z45:AK45"/>
    <mergeCell ref="L46:P47"/>
    <mergeCell ref="Q46:AK47"/>
    <mergeCell ref="L48:P48"/>
    <mergeCell ref="Q48:AK48"/>
    <mergeCell ref="R40:T40"/>
    <mergeCell ref="V40:AK40"/>
    <mergeCell ref="Q41:T42"/>
    <mergeCell ref="V41:AK41"/>
    <mergeCell ref="V42:AK42"/>
    <mergeCell ref="L43:P45"/>
    <mergeCell ref="R43:Y43"/>
    <mergeCell ref="Z43:AC44"/>
    <mergeCell ref="AE43:AK43"/>
    <mergeCell ref="R44:Y44"/>
    <mergeCell ref="AE44:AK44"/>
    <mergeCell ref="L49:P51"/>
    <mergeCell ref="Q49:AK51"/>
    <mergeCell ref="L54:P55"/>
    <mergeCell ref="B73:AK74"/>
    <mergeCell ref="L66:P67"/>
    <mergeCell ref="Q66:AK67"/>
    <mergeCell ref="L68:P68"/>
    <mergeCell ref="Q68:AK68"/>
    <mergeCell ref="L69:P71"/>
    <mergeCell ref="Q69:AK71"/>
    <mergeCell ref="A60:K62"/>
    <mergeCell ref="L63:P65"/>
    <mergeCell ref="R63:Y63"/>
    <mergeCell ref="Z63:AC64"/>
    <mergeCell ref="AE63:AK63"/>
    <mergeCell ref="R64:Y64"/>
    <mergeCell ref="AE64:AK64"/>
    <mergeCell ref="R65:Y65"/>
    <mergeCell ref="Z65:AK65"/>
    <mergeCell ref="R60:T60"/>
    <mergeCell ref="V60:AK60"/>
    <mergeCell ref="Q61:T62"/>
    <mergeCell ref="V61:AK61"/>
    <mergeCell ref="V62:AK62"/>
  </mergeCells>
  <phoneticPr fontId="30"/>
  <printOptions horizontalCentered="1"/>
  <pageMargins left="0.70866141732283472" right="0.70866141732283472" top="0.55118110236220474" bottom="0.35433070866141736" header="0" footer="0"/>
  <pageSetup paperSize="9" scale="67" fitToWidth="0"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C41B-10D4-4EA3-948F-A8E51CA9EBED}">
  <sheetPr codeName="Sheet3">
    <pageSetUpPr fitToPage="1"/>
  </sheetPr>
  <dimension ref="A1:AG70"/>
  <sheetViews>
    <sheetView view="pageBreakPreview" zoomScaleNormal="100" zoomScaleSheetLayoutView="100" workbookViewId="0">
      <selection sqref="A1:O2"/>
    </sheetView>
  </sheetViews>
  <sheetFormatPr defaultColWidth="14.44140625" defaultRowHeight="15" customHeight="1"/>
  <cols>
    <col min="1" max="1" width="6.33203125" customWidth="1"/>
    <col min="2" max="2" width="15.44140625" customWidth="1"/>
    <col min="3" max="6" width="8" customWidth="1"/>
    <col min="7" max="9" width="7.88671875" customWidth="1"/>
    <col min="10" max="10" width="8.6640625" customWidth="1"/>
    <col min="11" max="11" width="15.6640625" customWidth="1"/>
    <col min="12" max="12" width="4.109375" customWidth="1"/>
    <col min="13" max="13" width="2.88671875" bestFit="1" customWidth="1"/>
    <col min="14" max="14" width="4.33203125" customWidth="1"/>
    <col min="15" max="15" width="4.109375" customWidth="1"/>
    <col min="16" max="17" width="2" customWidth="1"/>
    <col min="18" max="20" width="9.33203125" customWidth="1"/>
    <col min="21" max="32" width="6.44140625" customWidth="1"/>
    <col min="33" max="33" width="7.33203125" customWidth="1"/>
    <col min="34" max="34" width="9" customWidth="1"/>
  </cols>
  <sheetData>
    <row r="1" spans="1:33" ht="21" customHeight="1">
      <c r="A1" s="308" t="s">
        <v>146</v>
      </c>
      <c r="B1" s="309"/>
      <c r="C1" s="309"/>
      <c r="D1" s="309"/>
      <c r="E1" s="309"/>
      <c r="F1" s="309"/>
      <c r="G1" s="309"/>
      <c r="H1" s="309"/>
      <c r="I1" s="309"/>
      <c r="J1" s="309"/>
      <c r="K1" s="309"/>
      <c r="L1" s="309"/>
      <c r="M1" s="309"/>
      <c r="N1" s="309"/>
      <c r="O1" s="310"/>
      <c r="P1" s="263"/>
      <c r="Q1" s="263"/>
      <c r="R1" s="313" t="s">
        <v>147</v>
      </c>
      <c r="S1" s="314"/>
      <c r="T1" s="314"/>
      <c r="U1" s="314"/>
      <c r="V1" s="314"/>
      <c r="W1" s="314"/>
      <c r="X1" s="314"/>
      <c r="Y1" s="314"/>
      <c r="Z1" s="314"/>
      <c r="AA1" s="314"/>
      <c r="AB1" s="314"/>
      <c r="AC1" s="314"/>
      <c r="AD1" s="314"/>
      <c r="AE1" s="314"/>
      <c r="AF1" s="314"/>
      <c r="AG1" s="315"/>
    </row>
    <row r="2" spans="1:33" ht="21" customHeight="1" thickBot="1">
      <c r="A2" s="304"/>
      <c r="B2" s="311"/>
      <c r="C2" s="311"/>
      <c r="D2" s="311"/>
      <c r="E2" s="311"/>
      <c r="F2" s="311"/>
      <c r="G2" s="311"/>
      <c r="H2" s="311"/>
      <c r="I2" s="311"/>
      <c r="J2" s="311"/>
      <c r="K2" s="311"/>
      <c r="L2" s="311"/>
      <c r="M2" s="311"/>
      <c r="N2" s="311"/>
      <c r="O2" s="312"/>
      <c r="P2" s="263"/>
      <c r="Q2" s="263"/>
      <c r="R2" s="316"/>
      <c r="S2" s="317"/>
      <c r="T2" s="317"/>
      <c r="U2" s="317"/>
      <c r="V2" s="317"/>
      <c r="W2" s="317"/>
      <c r="X2" s="317"/>
      <c r="Y2" s="317"/>
      <c r="Z2" s="317"/>
      <c r="AA2" s="317"/>
      <c r="AB2" s="317"/>
      <c r="AC2" s="317"/>
      <c r="AD2" s="317"/>
      <c r="AE2" s="317"/>
      <c r="AF2" s="317"/>
      <c r="AG2" s="318"/>
    </row>
    <row r="3" spans="1:33" ht="10.5" customHeight="1">
      <c r="A3" s="302" t="s">
        <v>148</v>
      </c>
      <c r="B3" s="303"/>
      <c r="C3" s="319" t="str">
        <f>IF(入力シート!$D$6="事業設計工学コース","1",IF(入力シート!$D$7="事業設計工学コース","2",""))</f>
        <v/>
      </c>
      <c r="D3" s="321" t="s">
        <v>149</v>
      </c>
      <c r="E3" s="322"/>
      <c r="F3" s="309"/>
      <c r="G3" s="309"/>
      <c r="H3" s="325" t="s">
        <v>150</v>
      </c>
      <c r="I3" s="303"/>
      <c r="J3" s="329" t="str">
        <f>IF(入力シート!D8="令和8年10月","○","")</f>
        <v/>
      </c>
      <c r="K3" s="331" t="s">
        <v>407</v>
      </c>
      <c r="L3" s="331"/>
      <c r="M3" s="331"/>
      <c r="N3" s="331"/>
      <c r="O3" s="310"/>
      <c r="P3" s="263"/>
      <c r="Q3" s="263"/>
      <c r="R3" s="298" t="s">
        <v>151</v>
      </c>
      <c r="S3" s="299"/>
      <c r="T3" s="334" t="str">
        <f>IF(入力シート!$D$86=0,"",入力シート!$D$86)</f>
        <v/>
      </c>
      <c r="U3" s="314"/>
      <c r="V3" s="314"/>
      <c r="W3" s="314"/>
      <c r="X3" s="314"/>
      <c r="Y3" s="314"/>
      <c r="Z3" s="314"/>
      <c r="AA3" s="314"/>
      <c r="AB3" s="314"/>
      <c r="AC3" s="314"/>
      <c r="AD3" s="314"/>
      <c r="AE3" s="314"/>
      <c r="AF3" s="314"/>
      <c r="AG3" s="315"/>
    </row>
    <row r="4" spans="1:33" ht="10.5" customHeight="1">
      <c r="A4" s="304"/>
      <c r="B4" s="305"/>
      <c r="C4" s="320"/>
      <c r="D4" s="323"/>
      <c r="E4" s="324"/>
      <c r="F4" s="324"/>
      <c r="G4" s="324"/>
      <c r="H4" s="326"/>
      <c r="I4" s="305"/>
      <c r="J4" s="330"/>
      <c r="K4" s="324"/>
      <c r="L4" s="324"/>
      <c r="M4" s="324"/>
      <c r="N4" s="324"/>
      <c r="O4" s="332"/>
      <c r="P4" s="263"/>
      <c r="Q4" s="263"/>
      <c r="R4" s="300"/>
      <c r="S4" s="301"/>
      <c r="T4" s="326"/>
      <c r="U4" s="311"/>
      <c r="V4" s="311"/>
      <c r="W4" s="311"/>
      <c r="X4" s="311"/>
      <c r="Y4" s="311"/>
      <c r="Z4" s="311"/>
      <c r="AA4" s="311"/>
      <c r="AB4" s="311"/>
      <c r="AC4" s="311"/>
      <c r="AD4" s="311"/>
      <c r="AE4" s="311"/>
      <c r="AF4" s="311"/>
      <c r="AG4" s="318"/>
    </row>
    <row r="5" spans="1:33" ht="10.5" customHeight="1">
      <c r="A5" s="333" t="s">
        <v>152</v>
      </c>
      <c r="B5" s="305"/>
      <c r="C5" s="341" t="str">
        <f>IF(入力シート!$D$6="情報アーキテクチャコース","1",IF(入力シート!$D$7="情報アーキテクチャコース","2",""))</f>
        <v/>
      </c>
      <c r="D5" s="343" t="s">
        <v>153</v>
      </c>
      <c r="E5" s="344"/>
      <c r="F5" s="345"/>
      <c r="G5" s="345"/>
      <c r="H5" s="326"/>
      <c r="I5" s="305"/>
      <c r="J5" s="341" t="str">
        <f>IF(入力シート!D8="令和9年4月","○","")</f>
        <v/>
      </c>
      <c r="K5" s="344" t="s">
        <v>408</v>
      </c>
      <c r="L5" s="344"/>
      <c r="M5" s="344"/>
      <c r="N5" s="344"/>
      <c r="O5" s="346"/>
      <c r="P5" s="263"/>
      <c r="Q5" s="263"/>
      <c r="R5" s="300"/>
      <c r="S5" s="301"/>
      <c r="T5" s="335" t="str">
        <f>IF(入力シート!$D$87=0,"",入力シート!$D$87)</f>
        <v/>
      </c>
      <c r="U5" s="311"/>
      <c r="V5" s="311"/>
      <c r="W5" s="311"/>
      <c r="X5" s="311"/>
      <c r="Y5" s="311"/>
      <c r="Z5" s="311"/>
      <c r="AA5" s="311"/>
      <c r="AB5" s="311"/>
      <c r="AC5" s="311"/>
      <c r="AD5" s="311"/>
      <c r="AE5" s="311"/>
      <c r="AF5" s="311"/>
      <c r="AG5" s="318"/>
    </row>
    <row r="6" spans="1:33" ht="10.5" customHeight="1">
      <c r="A6" s="304"/>
      <c r="B6" s="305"/>
      <c r="C6" s="330"/>
      <c r="D6" s="323"/>
      <c r="E6" s="324"/>
      <c r="F6" s="324"/>
      <c r="G6" s="324"/>
      <c r="H6" s="327"/>
      <c r="I6" s="328"/>
      <c r="J6" s="320"/>
      <c r="K6" s="311"/>
      <c r="L6" s="311"/>
      <c r="M6" s="311"/>
      <c r="N6" s="311"/>
      <c r="O6" s="312"/>
      <c r="P6" s="263"/>
      <c r="Q6" s="263"/>
      <c r="R6" s="300"/>
      <c r="S6" s="301"/>
      <c r="T6" s="326"/>
      <c r="U6" s="317"/>
      <c r="V6" s="317"/>
      <c r="W6" s="317"/>
      <c r="X6" s="317"/>
      <c r="Y6" s="317"/>
      <c r="Z6" s="317"/>
      <c r="AA6" s="317"/>
      <c r="AB6" s="317"/>
      <c r="AC6" s="317"/>
      <c r="AD6" s="317"/>
      <c r="AE6" s="317"/>
      <c r="AF6" s="317"/>
      <c r="AG6" s="318"/>
    </row>
    <row r="7" spans="1:33" ht="10.5" customHeight="1">
      <c r="A7" s="304"/>
      <c r="B7" s="305"/>
      <c r="C7" s="341" t="str">
        <f>IF(入力シート!$D$6="創造技術コース","1",IF(入力シート!$D$7="創造技術コース","2",""))</f>
        <v/>
      </c>
      <c r="D7" s="343" t="s">
        <v>154</v>
      </c>
      <c r="E7" s="344"/>
      <c r="F7" s="345"/>
      <c r="G7" s="347"/>
      <c r="H7" s="349"/>
      <c r="I7" s="345"/>
      <c r="J7" s="345"/>
      <c r="K7" s="345"/>
      <c r="L7" s="345"/>
      <c r="M7" s="345"/>
      <c r="N7" s="345"/>
      <c r="O7" s="346"/>
      <c r="P7" s="263"/>
      <c r="Q7" s="263"/>
      <c r="R7" s="336" t="s">
        <v>155</v>
      </c>
      <c r="S7" s="306"/>
      <c r="T7" s="306" t="str">
        <f>IF(入力シート!$D$88=0,"",入力シート!$D$88)</f>
        <v/>
      </c>
      <c r="U7" s="306"/>
      <c r="V7" s="306"/>
      <c r="W7" s="306"/>
      <c r="X7" s="306"/>
      <c r="Y7" s="306"/>
      <c r="Z7" s="306"/>
      <c r="AA7" s="306"/>
      <c r="AB7" s="306"/>
      <c r="AC7" s="306"/>
      <c r="AD7" s="306"/>
      <c r="AE7" s="306"/>
      <c r="AF7" s="306"/>
      <c r="AG7" s="307"/>
    </row>
    <row r="8" spans="1:33" ht="10.5" customHeight="1" thickBot="1">
      <c r="A8" s="304"/>
      <c r="B8" s="305"/>
      <c r="C8" s="320"/>
      <c r="D8" s="348"/>
      <c r="E8" s="317"/>
      <c r="F8" s="311"/>
      <c r="G8" s="305"/>
      <c r="H8" s="350"/>
      <c r="I8" s="351"/>
      <c r="J8" s="351"/>
      <c r="K8" s="351"/>
      <c r="L8" s="351"/>
      <c r="M8" s="351"/>
      <c r="N8" s="351"/>
      <c r="O8" s="352"/>
      <c r="P8" s="263"/>
      <c r="Q8" s="263"/>
      <c r="R8" s="336"/>
      <c r="S8" s="306"/>
      <c r="T8" s="306"/>
      <c r="U8" s="306"/>
      <c r="V8" s="306"/>
      <c r="W8" s="306"/>
      <c r="X8" s="306"/>
      <c r="Y8" s="306"/>
      <c r="Z8" s="306"/>
      <c r="AA8" s="306"/>
      <c r="AB8" s="306"/>
      <c r="AC8" s="306"/>
      <c r="AD8" s="306"/>
      <c r="AE8" s="306"/>
      <c r="AF8" s="306"/>
      <c r="AG8" s="307"/>
    </row>
    <row r="9" spans="1:33" ht="10.5" customHeight="1">
      <c r="A9" s="302" t="s">
        <v>156</v>
      </c>
      <c r="B9" s="303"/>
      <c r="C9" s="337" t="str">
        <f>IF(入力シート!D10="第１期","○","")</f>
        <v/>
      </c>
      <c r="D9" s="339" t="s">
        <v>403</v>
      </c>
      <c r="E9" s="331"/>
      <c r="F9" s="309"/>
      <c r="G9" s="309"/>
      <c r="H9" s="309"/>
      <c r="I9" s="329" t="str">
        <f>IF(入力シート!D10="第３期","○","")</f>
        <v/>
      </c>
      <c r="J9" s="331" t="s">
        <v>401</v>
      </c>
      <c r="K9" s="309"/>
      <c r="L9" s="309"/>
      <c r="M9" s="309"/>
      <c r="N9" s="309"/>
      <c r="O9" s="310"/>
      <c r="P9" s="263"/>
      <c r="Q9" s="263"/>
      <c r="R9" s="294" t="s">
        <v>157</v>
      </c>
      <c r="S9" s="295"/>
      <c r="T9" s="288" t="str">
        <f>IF(入力シート!$D$89=0,"",入力シート!$D$89)</f>
        <v/>
      </c>
      <c r="U9" s="289"/>
      <c r="V9" s="289"/>
      <c r="W9" s="289"/>
      <c r="X9" s="289"/>
      <c r="Y9" s="289"/>
      <c r="Z9" s="289"/>
      <c r="AA9" s="289"/>
      <c r="AB9" s="289"/>
      <c r="AC9" s="289"/>
      <c r="AD9" s="289"/>
      <c r="AE9" s="289"/>
      <c r="AF9" s="289"/>
      <c r="AG9" s="290"/>
    </row>
    <row r="10" spans="1:33" ht="10.5" customHeight="1">
      <c r="A10" s="304"/>
      <c r="B10" s="305"/>
      <c r="C10" s="338"/>
      <c r="D10" s="323"/>
      <c r="E10" s="324"/>
      <c r="F10" s="324"/>
      <c r="G10" s="324"/>
      <c r="H10" s="324"/>
      <c r="I10" s="340"/>
      <c r="J10" s="324"/>
      <c r="K10" s="324"/>
      <c r="L10" s="324"/>
      <c r="M10" s="324"/>
      <c r="N10" s="324"/>
      <c r="O10" s="332"/>
      <c r="P10" s="263"/>
      <c r="Q10" s="263"/>
      <c r="R10" s="296"/>
      <c r="S10" s="297"/>
      <c r="T10" s="291"/>
      <c r="U10" s="292"/>
      <c r="V10" s="292"/>
      <c r="W10" s="292"/>
      <c r="X10" s="292"/>
      <c r="Y10" s="292"/>
      <c r="Z10" s="292"/>
      <c r="AA10" s="292"/>
      <c r="AB10" s="292"/>
      <c r="AC10" s="292"/>
      <c r="AD10" s="292"/>
      <c r="AE10" s="292"/>
      <c r="AF10" s="292"/>
      <c r="AG10" s="293"/>
    </row>
    <row r="11" spans="1:33" ht="10.5" customHeight="1">
      <c r="A11" s="304"/>
      <c r="B11" s="305"/>
      <c r="C11" s="341" t="str">
        <f>IF(入力シート!D10="第２期","○","")</f>
        <v/>
      </c>
      <c r="D11" s="343" t="s">
        <v>402</v>
      </c>
      <c r="E11" s="344"/>
      <c r="F11" s="345"/>
      <c r="G11" s="345"/>
      <c r="H11" s="345"/>
      <c r="I11" s="341" t="str">
        <f>IF(入力シート!D10="第４期","○","")</f>
        <v/>
      </c>
      <c r="J11" s="344" t="s">
        <v>400</v>
      </c>
      <c r="K11" s="345"/>
      <c r="L11" s="345"/>
      <c r="M11" s="345"/>
      <c r="N11" s="345"/>
      <c r="O11" s="346"/>
      <c r="P11" s="263"/>
      <c r="Q11" s="263"/>
      <c r="R11" s="336" t="s">
        <v>158</v>
      </c>
      <c r="S11" s="306"/>
      <c r="T11" s="288" t="str">
        <f>IF(入力シート!$D$91=0,"",入力シート!$D$91)</f>
        <v/>
      </c>
      <c r="U11" s="289"/>
      <c r="V11" s="289"/>
      <c r="W11" s="289"/>
      <c r="X11" s="289"/>
      <c r="Y11" s="289"/>
      <c r="Z11" s="289"/>
      <c r="AA11" s="289"/>
      <c r="AB11" s="289"/>
      <c r="AC11" s="289"/>
      <c r="AD11" s="289"/>
      <c r="AE11" s="289"/>
      <c r="AF11" s="289"/>
      <c r="AG11" s="290"/>
    </row>
    <row r="12" spans="1:33" ht="10.5" customHeight="1" thickBot="1">
      <c r="A12" s="304"/>
      <c r="B12" s="305"/>
      <c r="C12" s="342"/>
      <c r="D12" s="323"/>
      <c r="E12" s="324"/>
      <c r="F12" s="324"/>
      <c r="G12" s="324"/>
      <c r="H12" s="324"/>
      <c r="I12" s="340"/>
      <c r="J12" s="324"/>
      <c r="K12" s="324"/>
      <c r="L12" s="324"/>
      <c r="M12" s="324"/>
      <c r="N12" s="324"/>
      <c r="O12" s="332"/>
      <c r="P12" s="263"/>
      <c r="Q12" s="263"/>
      <c r="R12" s="336"/>
      <c r="S12" s="306"/>
      <c r="T12" s="291"/>
      <c r="U12" s="292"/>
      <c r="V12" s="292"/>
      <c r="W12" s="292"/>
      <c r="X12" s="292"/>
      <c r="Y12" s="292"/>
      <c r="Z12" s="292"/>
      <c r="AA12" s="292"/>
      <c r="AB12" s="292"/>
      <c r="AC12" s="292"/>
      <c r="AD12" s="292"/>
      <c r="AE12" s="292"/>
      <c r="AF12" s="292"/>
      <c r="AG12" s="293"/>
    </row>
    <row r="13" spans="1:33" ht="21.75" customHeight="1">
      <c r="A13" s="302" t="s">
        <v>159</v>
      </c>
      <c r="B13" s="303"/>
      <c r="C13" s="256" t="str">
        <f>IF(入力シート!D9="一般入試","○","")</f>
        <v/>
      </c>
      <c r="D13" s="353" t="s">
        <v>134</v>
      </c>
      <c r="E13" s="354"/>
      <c r="F13" s="355"/>
      <c r="G13" s="355"/>
      <c r="H13" s="355"/>
      <c r="I13" s="355"/>
      <c r="J13" s="355"/>
      <c r="K13" s="355"/>
      <c r="L13" s="355"/>
      <c r="M13" s="355"/>
      <c r="N13" s="355"/>
      <c r="O13" s="356"/>
      <c r="P13" s="263"/>
      <c r="Q13" s="263"/>
      <c r="R13" s="336" t="s">
        <v>160</v>
      </c>
      <c r="S13" s="306"/>
      <c r="T13" s="306" t="str">
        <f>IF(入力シート!$D$92=0,"",入力シート!$D$92)</f>
        <v/>
      </c>
      <c r="U13" s="306"/>
      <c r="V13" s="306"/>
      <c r="W13" s="306"/>
      <c r="X13" s="306"/>
      <c r="Y13" s="306"/>
      <c r="Z13" s="306"/>
      <c r="AA13" s="306"/>
      <c r="AB13" s="306"/>
      <c r="AC13" s="306"/>
      <c r="AD13" s="306"/>
      <c r="AE13" s="306"/>
      <c r="AF13" s="306"/>
      <c r="AG13" s="307"/>
    </row>
    <row r="14" spans="1:33" ht="22.2" customHeight="1" thickBot="1">
      <c r="A14" s="304"/>
      <c r="B14" s="305"/>
      <c r="C14" s="257" t="str">
        <f>IF(入力シート!D9="自己推薦入試","○","")</f>
        <v/>
      </c>
      <c r="D14" s="357" t="s">
        <v>161</v>
      </c>
      <c r="E14" s="358"/>
      <c r="F14" s="359"/>
      <c r="G14" s="359"/>
      <c r="H14" s="359"/>
      <c r="I14" s="359"/>
      <c r="J14" s="359"/>
      <c r="K14" s="359"/>
      <c r="L14" s="359"/>
      <c r="M14" s="359"/>
      <c r="N14" s="359"/>
      <c r="O14" s="360"/>
      <c r="P14" s="263"/>
      <c r="Q14" s="263"/>
      <c r="R14" s="378" t="s">
        <v>162</v>
      </c>
      <c r="S14" s="286"/>
      <c r="T14" s="286" t="str">
        <f>IF(入力シート!$D$93=0,"",入力シート!$D$93)</f>
        <v/>
      </c>
      <c r="U14" s="286"/>
      <c r="V14" s="286"/>
      <c r="W14" s="286"/>
      <c r="X14" s="286"/>
      <c r="Y14" s="286"/>
      <c r="Z14" s="286"/>
      <c r="AA14" s="286"/>
      <c r="AB14" s="286"/>
      <c r="AC14" s="286"/>
      <c r="AD14" s="286"/>
      <c r="AE14" s="286"/>
      <c r="AF14" s="286"/>
      <c r="AG14" s="287"/>
    </row>
    <row r="15" spans="1:33" ht="21" customHeight="1">
      <c r="A15" s="304"/>
      <c r="B15" s="305"/>
      <c r="C15" s="257" t="str">
        <f>IF(入力シート!D9="社会人対象特別入試","○","")</f>
        <v/>
      </c>
      <c r="D15" s="357" t="s">
        <v>136</v>
      </c>
      <c r="E15" s="358"/>
      <c r="F15" s="359"/>
      <c r="G15" s="359"/>
      <c r="H15" s="359"/>
      <c r="I15" s="359"/>
      <c r="J15" s="359"/>
      <c r="K15" s="359"/>
      <c r="L15" s="359"/>
      <c r="M15" s="359"/>
      <c r="N15" s="359"/>
      <c r="O15" s="360"/>
      <c r="P15" s="263"/>
      <c r="Q15" s="263"/>
      <c r="R15" s="379" t="s">
        <v>163</v>
      </c>
      <c r="S15" s="380"/>
      <c r="T15" s="380"/>
      <c r="U15" s="380"/>
      <c r="V15" s="380"/>
      <c r="W15" s="380"/>
      <c r="X15" s="380"/>
      <c r="Y15" s="380"/>
      <c r="Z15" s="380"/>
      <c r="AA15" s="380"/>
      <c r="AB15" s="380"/>
      <c r="AC15" s="380"/>
      <c r="AD15" s="380"/>
      <c r="AE15" s="380"/>
      <c r="AF15" s="380"/>
      <c r="AG15" s="381"/>
    </row>
    <row r="16" spans="1:33" ht="21" customHeight="1">
      <c r="A16" s="304"/>
      <c r="B16" s="305"/>
      <c r="C16" s="257" t="str">
        <f>IF(入力シート!D9="高専専攻科対象推薦入試","○","")</f>
        <v/>
      </c>
      <c r="D16" s="357" t="s">
        <v>137</v>
      </c>
      <c r="E16" s="358"/>
      <c r="F16" s="359"/>
      <c r="G16" s="359"/>
      <c r="H16" s="359"/>
      <c r="I16" s="359"/>
      <c r="J16" s="359"/>
      <c r="K16" s="359"/>
      <c r="L16" s="359"/>
      <c r="M16" s="359"/>
      <c r="N16" s="359"/>
      <c r="O16" s="360"/>
      <c r="P16" s="263"/>
      <c r="Q16" s="263"/>
      <c r="R16" s="382"/>
      <c r="S16" s="383"/>
      <c r="T16" s="383"/>
      <c r="U16" s="383"/>
      <c r="V16" s="383"/>
      <c r="W16" s="383"/>
      <c r="X16" s="383"/>
      <c r="Y16" s="383"/>
      <c r="Z16" s="383"/>
      <c r="AA16" s="383"/>
      <c r="AB16" s="383"/>
      <c r="AC16" s="383"/>
      <c r="AD16" s="383"/>
      <c r="AE16" s="383"/>
      <c r="AF16" s="383"/>
      <c r="AG16" s="384"/>
    </row>
    <row r="17" spans="1:33" ht="21" customHeight="1">
      <c r="A17" s="304"/>
      <c r="B17" s="305"/>
      <c r="C17" s="257" t="str">
        <f>IF(入力シート!D9="企業推薦入試","○","")</f>
        <v/>
      </c>
      <c r="D17" s="357" t="s">
        <v>138</v>
      </c>
      <c r="E17" s="358"/>
      <c r="F17" s="359"/>
      <c r="G17" s="359"/>
      <c r="H17" s="359"/>
      <c r="I17" s="359"/>
      <c r="J17" s="359"/>
      <c r="K17" s="359"/>
      <c r="L17" s="359"/>
      <c r="M17" s="359"/>
      <c r="N17" s="359"/>
      <c r="O17" s="360"/>
      <c r="P17" s="265"/>
      <c r="Q17" s="264"/>
      <c r="R17" s="385" t="str">
        <f>IF(入力シート!$C$97=0,"",入力シート!$C$97)</f>
        <v/>
      </c>
      <c r="S17" s="311"/>
      <c r="T17" s="311"/>
      <c r="U17" s="311"/>
      <c r="V17" s="311"/>
      <c r="W17" s="311"/>
      <c r="X17" s="311"/>
      <c r="Y17" s="311"/>
      <c r="Z17" s="311"/>
      <c r="AA17" s="311"/>
      <c r="AB17" s="311"/>
      <c r="AC17" s="311"/>
      <c r="AD17" s="311"/>
      <c r="AE17" s="311"/>
      <c r="AF17" s="311"/>
      <c r="AG17" s="318"/>
    </row>
    <row r="18" spans="1:33" ht="21" customHeight="1">
      <c r="A18" s="304"/>
      <c r="B18" s="305"/>
      <c r="C18" s="257" t="str">
        <f>IF(入力シート!D9="AIIT単位バンク登録生（科目等履修生）向け入試","○","")</f>
        <v/>
      </c>
      <c r="D18" s="357" t="s">
        <v>139</v>
      </c>
      <c r="E18" s="358"/>
      <c r="F18" s="359"/>
      <c r="G18" s="359"/>
      <c r="H18" s="359"/>
      <c r="I18" s="359"/>
      <c r="J18" s="359"/>
      <c r="K18" s="359"/>
      <c r="L18" s="359"/>
      <c r="M18" s="359"/>
      <c r="N18" s="359"/>
      <c r="O18" s="360"/>
      <c r="P18" s="263"/>
      <c r="Q18" s="263"/>
      <c r="R18" s="316"/>
      <c r="S18" s="311"/>
      <c r="T18" s="311"/>
      <c r="U18" s="311"/>
      <c r="V18" s="311"/>
      <c r="W18" s="311"/>
      <c r="X18" s="311"/>
      <c r="Y18" s="311"/>
      <c r="Z18" s="311"/>
      <c r="AA18" s="311"/>
      <c r="AB18" s="311"/>
      <c r="AC18" s="311"/>
      <c r="AD18" s="311"/>
      <c r="AE18" s="311"/>
      <c r="AF18" s="311"/>
      <c r="AG18" s="318"/>
    </row>
    <row r="19" spans="1:33" ht="21" customHeight="1" thickBot="1">
      <c r="A19" s="304"/>
      <c r="B19" s="305"/>
      <c r="C19" s="258" t="str">
        <f>IF(入力シート!D9="キャリア再開支援入試","○","")</f>
        <v/>
      </c>
      <c r="D19" s="482" t="s">
        <v>140</v>
      </c>
      <c r="E19" s="483"/>
      <c r="F19" s="345"/>
      <c r="G19" s="345"/>
      <c r="H19" s="345"/>
      <c r="I19" s="345"/>
      <c r="J19" s="345"/>
      <c r="K19" s="345"/>
      <c r="L19" s="345"/>
      <c r="M19" s="345"/>
      <c r="N19" s="345"/>
      <c r="O19" s="346"/>
      <c r="P19" s="263"/>
      <c r="Q19" s="263"/>
      <c r="R19" s="316"/>
      <c r="S19" s="311"/>
      <c r="T19" s="311"/>
      <c r="U19" s="311"/>
      <c r="V19" s="311"/>
      <c r="W19" s="311"/>
      <c r="X19" s="311"/>
      <c r="Y19" s="311"/>
      <c r="Z19" s="311"/>
      <c r="AA19" s="311"/>
      <c r="AB19" s="311"/>
      <c r="AC19" s="311"/>
      <c r="AD19" s="311"/>
      <c r="AE19" s="311"/>
      <c r="AF19" s="311"/>
      <c r="AG19" s="318"/>
    </row>
    <row r="20" spans="1:33" ht="20.7" customHeight="1">
      <c r="A20" s="366"/>
      <c r="B20" s="367"/>
      <c r="C20" s="368" t="s">
        <v>164</v>
      </c>
      <c r="D20" s="369"/>
      <c r="E20" s="370"/>
      <c r="F20" s="368" t="s">
        <v>165</v>
      </c>
      <c r="G20" s="369"/>
      <c r="H20" s="370"/>
      <c r="I20" s="371" t="s">
        <v>166</v>
      </c>
      <c r="J20" s="367"/>
      <c r="K20" s="371" t="str">
        <f>CONCATENATE(入力シート!D18," 年 ",入力シート!G18," 月 ",入力シート!I18," 日")</f>
        <v xml:space="preserve"> 年  月  日</v>
      </c>
      <c r="L20" s="372"/>
      <c r="M20" s="372"/>
      <c r="N20" s="372"/>
      <c r="O20" s="373"/>
      <c r="P20" s="263"/>
      <c r="Q20" s="263"/>
      <c r="R20" s="316"/>
      <c r="S20" s="311"/>
      <c r="T20" s="311"/>
      <c r="U20" s="311"/>
      <c r="V20" s="311"/>
      <c r="W20" s="311"/>
      <c r="X20" s="311"/>
      <c r="Y20" s="311"/>
      <c r="Z20" s="311"/>
      <c r="AA20" s="311"/>
      <c r="AB20" s="311"/>
      <c r="AC20" s="311"/>
      <c r="AD20" s="311"/>
      <c r="AE20" s="311"/>
      <c r="AF20" s="311"/>
      <c r="AG20" s="318"/>
    </row>
    <row r="21" spans="1:33" ht="20.7" customHeight="1">
      <c r="A21" s="374" t="s">
        <v>16</v>
      </c>
      <c r="B21" s="362"/>
      <c r="C21" s="375" t="str">
        <f>IF(入力シート!D13=0,"",入力シート!D13)</f>
        <v/>
      </c>
      <c r="D21" s="376"/>
      <c r="E21" s="377"/>
      <c r="F21" s="375" t="str">
        <f>IF(入力シート!H13=0,"",入力シート!H13)</f>
        <v/>
      </c>
      <c r="G21" s="376"/>
      <c r="H21" s="377"/>
      <c r="I21" s="361" t="s">
        <v>167</v>
      </c>
      <c r="J21" s="362"/>
      <c r="K21" s="361" t="str">
        <f>IFERROR(IF(※大学事務管理用!L5="#VALUE!","",※大学事務管理用!L5),"")</f>
        <v/>
      </c>
      <c r="L21" s="363"/>
      <c r="M21" s="364" t="s">
        <v>168</v>
      </c>
      <c r="N21" s="364"/>
      <c r="O21" s="365"/>
      <c r="P21" s="88"/>
      <c r="Q21" s="88"/>
      <c r="R21" s="316"/>
      <c r="S21" s="311"/>
      <c r="T21" s="311"/>
      <c r="U21" s="311"/>
      <c r="V21" s="311"/>
      <c r="W21" s="311"/>
      <c r="X21" s="311"/>
      <c r="Y21" s="311"/>
      <c r="Z21" s="311"/>
      <c r="AA21" s="311"/>
      <c r="AB21" s="311"/>
      <c r="AC21" s="311"/>
      <c r="AD21" s="311"/>
      <c r="AE21" s="311"/>
      <c r="AF21" s="311"/>
      <c r="AG21" s="318"/>
    </row>
    <row r="22" spans="1:33" ht="20.7" customHeight="1" thickBot="1">
      <c r="A22" s="493" t="s">
        <v>169</v>
      </c>
      <c r="B22" s="494"/>
      <c r="C22" s="496" t="str">
        <f>IF(入力シート!D12=0,"",入力シート!D12)</f>
        <v/>
      </c>
      <c r="D22" s="497"/>
      <c r="E22" s="498"/>
      <c r="F22" s="496" t="str">
        <f>IF(入力シート!H12=0,"",入力シート!H12)</f>
        <v/>
      </c>
      <c r="G22" s="497"/>
      <c r="H22" s="498"/>
      <c r="I22" s="361" t="s">
        <v>170</v>
      </c>
      <c r="J22" s="362"/>
      <c r="K22" s="361" t="str">
        <f>IF(入力シート!$D$15="男","男",IF(入力シート!$D$15="女","女","男　　・　　女"))</f>
        <v>男　　・　　女</v>
      </c>
      <c r="L22" s="363"/>
      <c r="M22" s="363"/>
      <c r="N22" s="363"/>
      <c r="O22" s="360"/>
      <c r="P22" s="263"/>
      <c r="Q22" s="263"/>
      <c r="R22" s="386"/>
      <c r="S22" s="324"/>
      <c r="T22" s="324"/>
      <c r="U22" s="324"/>
      <c r="V22" s="324"/>
      <c r="W22" s="324"/>
      <c r="X22" s="324"/>
      <c r="Y22" s="324"/>
      <c r="Z22" s="324"/>
      <c r="AA22" s="324"/>
      <c r="AB22" s="324"/>
      <c r="AC22" s="324"/>
      <c r="AD22" s="324"/>
      <c r="AE22" s="324"/>
      <c r="AF22" s="324"/>
      <c r="AG22" s="387"/>
    </row>
    <row r="23" spans="1:33" ht="20.7" customHeight="1">
      <c r="A23" s="495"/>
      <c r="B23" s="389"/>
      <c r="C23" s="499"/>
      <c r="D23" s="500"/>
      <c r="E23" s="501"/>
      <c r="F23" s="499"/>
      <c r="G23" s="500"/>
      <c r="H23" s="501"/>
      <c r="I23" s="474" t="s">
        <v>20</v>
      </c>
      <c r="J23" s="347"/>
      <c r="K23" s="475" t="str">
        <f>IF(入力シート!$D$16=0,"",入力シート!$D$16)</f>
        <v/>
      </c>
      <c r="L23" s="476"/>
      <c r="M23" s="476"/>
      <c r="N23" s="476"/>
      <c r="O23" s="346"/>
      <c r="P23" s="265"/>
      <c r="Q23" s="264"/>
      <c r="R23" s="512" t="s">
        <v>171</v>
      </c>
      <c r="S23" s="309"/>
      <c r="T23" s="309"/>
      <c r="U23" s="309"/>
      <c r="V23" s="309"/>
      <c r="W23" s="309"/>
      <c r="X23" s="309"/>
      <c r="Y23" s="309"/>
      <c r="Z23" s="309"/>
      <c r="AA23" s="309"/>
      <c r="AB23" s="309"/>
      <c r="AC23" s="309"/>
      <c r="AD23" s="309"/>
      <c r="AE23" s="309"/>
      <c r="AF23" s="309"/>
      <c r="AG23" s="513"/>
    </row>
    <row r="24" spans="1:33" ht="20.7" customHeight="1" thickBot="1">
      <c r="A24" s="502" t="s">
        <v>172</v>
      </c>
      <c r="B24" s="503"/>
      <c r="C24" s="504" t="str">
        <f>IF(入力シート!D14=0,"",入力シート!D14)</f>
        <v/>
      </c>
      <c r="D24" s="504"/>
      <c r="E24" s="504"/>
      <c r="F24" s="504" t="str">
        <f>IF(入力シート!H14=0,"",入力シート!H14)</f>
        <v/>
      </c>
      <c r="G24" s="504"/>
      <c r="H24" s="504"/>
      <c r="I24" s="477" t="s">
        <v>173</v>
      </c>
      <c r="J24" s="478"/>
      <c r="K24" s="479" t="str">
        <f>'志願票(片面印刷)'!Z11</f>
        <v>在留資格(　　　　　　　　　　　　)</v>
      </c>
      <c r="L24" s="480"/>
      <c r="M24" s="480"/>
      <c r="N24" s="480"/>
      <c r="O24" s="481"/>
      <c r="P24" s="271"/>
      <c r="Q24" s="271"/>
      <c r="R24" s="316"/>
      <c r="S24" s="311"/>
      <c r="T24" s="311"/>
      <c r="U24" s="311"/>
      <c r="V24" s="311"/>
      <c r="W24" s="311"/>
      <c r="X24" s="311"/>
      <c r="Y24" s="311"/>
      <c r="Z24" s="311"/>
      <c r="AA24" s="311"/>
      <c r="AB24" s="311"/>
      <c r="AC24" s="311"/>
      <c r="AD24" s="311"/>
      <c r="AE24" s="311"/>
      <c r="AF24" s="311"/>
      <c r="AG24" s="318"/>
    </row>
    <row r="25" spans="1:33" ht="20.7" customHeight="1">
      <c r="A25" s="388" t="s">
        <v>174</v>
      </c>
      <c r="B25" s="389"/>
      <c r="C25" s="145" t="s">
        <v>27</v>
      </c>
      <c r="D25" s="280" t="str">
        <f>IF(入力シート!E19=0,"",入力シート!E19)</f>
        <v/>
      </c>
      <c r="E25" s="281" t="s">
        <v>175</v>
      </c>
      <c r="F25" s="282" t="str">
        <f>IF(入力シート!I19=0,"",入力シート!I19)</f>
        <v/>
      </c>
      <c r="G25" s="283"/>
      <c r="H25" s="284"/>
      <c r="I25" s="146"/>
      <c r="J25" s="146"/>
      <c r="K25" s="146"/>
      <c r="L25" s="146"/>
      <c r="M25" s="146"/>
      <c r="N25" s="146"/>
      <c r="O25" s="285"/>
      <c r="P25" s="146"/>
      <c r="Q25" s="146"/>
      <c r="R25" s="517" t="str">
        <f>IF(入力シート!$C$101=0,"",入力シート!$C$101)</f>
        <v/>
      </c>
      <c r="S25" s="518"/>
      <c r="T25" s="518"/>
      <c r="U25" s="518"/>
      <c r="V25" s="518"/>
      <c r="W25" s="518"/>
      <c r="X25" s="518"/>
      <c r="Y25" s="518"/>
      <c r="Z25" s="518"/>
      <c r="AA25" s="518"/>
      <c r="AB25" s="518"/>
      <c r="AC25" s="518"/>
      <c r="AD25" s="518"/>
      <c r="AE25" s="518"/>
      <c r="AF25" s="518"/>
      <c r="AG25" s="519"/>
    </row>
    <row r="26" spans="1:33" ht="20.7" customHeight="1">
      <c r="A26" s="388"/>
      <c r="B26" s="389"/>
      <c r="C26" s="392" t="str">
        <f>IF(入力シート!$D$20=0,"",入力シート!$D$20)</f>
        <v/>
      </c>
      <c r="D26" s="393"/>
      <c r="E26" s="393"/>
      <c r="F26" s="393"/>
      <c r="G26" s="393"/>
      <c r="H26" s="393"/>
      <c r="I26" s="393"/>
      <c r="J26" s="393"/>
      <c r="K26" s="393"/>
      <c r="L26" s="393"/>
      <c r="M26" s="393"/>
      <c r="N26" s="393"/>
      <c r="O26" s="394"/>
      <c r="P26" s="272"/>
      <c r="Q26" s="272"/>
      <c r="R26" s="520" t="str">
        <f>IF(入力シート!$C$102=0,"",入力シート!$C$102)</f>
        <v/>
      </c>
      <c r="S26" s="521"/>
      <c r="T26" s="521"/>
      <c r="U26" s="521"/>
      <c r="V26" s="521"/>
      <c r="W26" s="521"/>
      <c r="X26" s="521"/>
      <c r="Y26" s="521"/>
      <c r="Z26" s="521"/>
      <c r="AA26" s="521"/>
      <c r="AB26" s="521"/>
      <c r="AC26" s="521"/>
      <c r="AD26" s="521"/>
      <c r="AE26" s="521"/>
      <c r="AF26" s="521"/>
      <c r="AG26" s="522"/>
    </row>
    <row r="27" spans="1:33" ht="20.7" customHeight="1">
      <c r="A27" s="388"/>
      <c r="B27" s="389"/>
      <c r="C27" s="392" t="str">
        <f>IF(入力シート!$D$21=0,"",入力シート!$D$21)</f>
        <v/>
      </c>
      <c r="D27" s="393"/>
      <c r="E27" s="393"/>
      <c r="F27" s="393"/>
      <c r="G27" s="393"/>
      <c r="H27" s="393"/>
      <c r="I27" s="393"/>
      <c r="J27" s="393"/>
      <c r="K27" s="393"/>
      <c r="L27" s="393"/>
      <c r="M27" s="393"/>
      <c r="N27" s="393"/>
      <c r="O27" s="394"/>
      <c r="P27" s="272"/>
      <c r="Q27" s="272"/>
      <c r="R27" s="520"/>
      <c r="S27" s="521"/>
      <c r="T27" s="521"/>
      <c r="U27" s="521"/>
      <c r="V27" s="521"/>
      <c r="W27" s="521"/>
      <c r="X27" s="521"/>
      <c r="Y27" s="521"/>
      <c r="Z27" s="521"/>
      <c r="AA27" s="521"/>
      <c r="AB27" s="521"/>
      <c r="AC27" s="521"/>
      <c r="AD27" s="521"/>
      <c r="AE27" s="521"/>
      <c r="AF27" s="521"/>
      <c r="AG27" s="522"/>
    </row>
    <row r="28" spans="1:33" ht="20.7" customHeight="1" thickBot="1">
      <c r="A28" s="390"/>
      <c r="B28" s="391"/>
      <c r="C28" s="33" t="s">
        <v>176</v>
      </c>
      <c r="D28" s="395" t="str">
        <f>IF(入力シート!$D$23=0,"",入力シート!$D$23)</f>
        <v/>
      </c>
      <c r="E28" s="395"/>
      <c r="F28" s="395"/>
      <c r="G28" s="396" t="s">
        <v>177</v>
      </c>
      <c r="H28" s="396"/>
      <c r="I28" s="395" t="str">
        <f>IF(入力シート!$D$24=0,"",入力シート!$D$24)</f>
        <v/>
      </c>
      <c r="J28" s="395"/>
      <c r="K28" s="395"/>
      <c r="L28" s="395"/>
      <c r="M28" s="395"/>
      <c r="N28" s="395"/>
      <c r="O28" s="526"/>
      <c r="P28" s="267"/>
      <c r="Q28" s="267"/>
      <c r="R28" s="520"/>
      <c r="S28" s="521"/>
      <c r="T28" s="521"/>
      <c r="U28" s="521"/>
      <c r="V28" s="521"/>
      <c r="W28" s="521"/>
      <c r="X28" s="521"/>
      <c r="Y28" s="521"/>
      <c r="Z28" s="521"/>
      <c r="AA28" s="521"/>
      <c r="AB28" s="521"/>
      <c r="AC28" s="521"/>
      <c r="AD28" s="521"/>
      <c r="AE28" s="521"/>
      <c r="AF28" s="521"/>
      <c r="AG28" s="522"/>
    </row>
    <row r="29" spans="1:33" ht="24.75" customHeight="1">
      <c r="A29" s="412" t="s">
        <v>178</v>
      </c>
      <c r="B29" s="34" t="s">
        <v>179</v>
      </c>
      <c r="C29" s="415" t="s">
        <v>180</v>
      </c>
      <c r="D29" s="416"/>
      <c r="E29" s="416"/>
      <c r="F29" s="416"/>
      <c r="G29" s="416"/>
      <c r="H29" s="416"/>
      <c r="I29" s="417"/>
      <c r="J29" s="35" t="s">
        <v>181</v>
      </c>
      <c r="K29" s="36" t="s">
        <v>182</v>
      </c>
      <c r="L29" s="418" t="s">
        <v>52</v>
      </c>
      <c r="M29" s="419"/>
      <c r="N29" s="419"/>
      <c r="O29" s="420"/>
      <c r="P29" s="273"/>
      <c r="Q29" s="273"/>
      <c r="R29" s="520"/>
      <c r="S29" s="521"/>
      <c r="T29" s="521"/>
      <c r="U29" s="521"/>
      <c r="V29" s="521"/>
      <c r="W29" s="521"/>
      <c r="X29" s="521"/>
      <c r="Y29" s="521"/>
      <c r="Z29" s="521"/>
      <c r="AA29" s="521"/>
      <c r="AB29" s="521"/>
      <c r="AC29" s="521"/>
      <c r="AD29" s="521"/>
      <c r="AE29" s="521"/>
      <c r="AF29" s="521"/>
      <c r="AG29" s="522"/>
    </row>
    <row r="30" spans="1:33" ht="14.7" customHeight="1">
      <c r="A30" s="413"/>
      <c r="B30" s="400" t="s">
        <v>183</v>
      </c>
      <c r="C30" s="403" t="str">
        <f>IF(入力シート!$D$35=0,"",入力シート!$D$35)</f>
        <v/>
      </c>
      <c r="D30" s="404"/>
      <c r="E30" s="404"/>
      <c r="F30" s="404"/>
      <c r="G30" s="404"/>
      <c r="H30" s="404"/>
      <c r="I30" s="405"/>
      <c r="J30" s="421" t="str">
        <f>IF(入力シート!$D$36=0,"",入力シート!$D$36)</f>
        <v/>
      </c>
      <c r="K30" s="136" t="str">
        <f>※大学事務管理用!M3</f>
        <v xml:space="preserve"> 年 　月</v>
      </c>
      <c r="L30" s="423" t="str">
        <f>IF(入力シート!$D$39=0,"",入力シート!$D$39)</f>
        <v/>
      </c>
      <c r="M30" s="424"/>
      <c r="N30" s="424"/>
      <c r="O30" s="425"/>
      <c r="P30" s="268"/>
      <c r="Q30" s="268"/>
      <c r="R30" s="520"/>
      <c r="S30" s="521"/>
      <c r="T30" s="521"/>
      <c r="U30" s="521"/>
      <c r="V30" s="521"/>
      <c r="W30" s="521"/>
      <c r="X30" s="521"/>
      <c r="Y30" s="521"/>
      <c r="Z30" s="521"/>
      <c r="AA30" s="521"/>
      <c r="AB30" s="521"/>
      <c r="AC30" s="521"/>
      <c r="AD30" s="521"/>
      <c r="AE30" s="521"/>
      <c r="AF30" s="521"/>
      <c r="AG30" s="522"/>
    </row>
    <row r="31" spans="1:33" ht="14.7" customHeight="1" thickBot="1">
      <c r="A31" s="413"/>
      <c r="B31" s="401"/>
      <c r="C31" s="406"/>
      <c r="D31" s="407"/>
      <c r="E31" s="407"/>
      <c r="F31" s="407"/>
      <c r="G31" s="407"/>
      <c r="H31" s="407"/>
      <c r="I31" s="408"/>
      <c r="J31" s="422"/>
      <c r="K31" s="137" t="s">
        <v>184</v>
      </c>
      <c r="L31" s="426"/>
      <c r="M31" s="427"/>
      <c r="N31" s="427"/>
      <c r="O31" s="428"/>
      <c r="P31" s="268"/>
      <c r="Q31" s="268"/>
      <c r="R31" s="523"/>
      <c r="S31" s="524"/>
      <c r="T31" s="524"/>
      <c r="U31" s="524"/>
      <c r="V31" s="524"/>
      <c r="W31" s="524"/>
      <c r="X31" s="524"/>
      <c r="Y31" s="524"/>
      <c r="Z31" s="524"/>
      <c r="AA31" s="524"/>
      <c r="AB31" s="524"/>
      <c r="AC31" s="524"/>
      <c r="AD31" s="524"/>
      <c r="AE31" s="524"/>
      <c r="AF31" s="524"/>
      <c r="AG31" s="525"/>
    </row>
    <row r="32" spans="1:33" ht="14.7" customHeight="1">
      <c r="A32" s="413"/>
      <c r="B32" s="402"/>
      <c r="C32" s="409"/>
      <c r="D32" s="410"/>
      <c r="E32" s="410"/>
      <c r="F32" s="410"/>
      <c r="G32" s="410"/>
      <c r="H32" s="410"/>
      <c r="I32" s="411"/>
      <c r="J32" s="37" t="s">
        <v>23</v>
      </c>
      <c r="K32" s="138" t="str">
        <f>※大学事務管理用!M4</f>
        <v xml:space="preserve"> 年 　月</v>
      </c>
      <c r="L32" s="397" t="s">
        <v>23</v>
      </c>
      <c r="M32" s="398"/>
      <c r="N32" s="398"/>
      <c r="O32" s="399"/>
      <c r="P32" s="274"/>
      <c r="Q32" s="274"/>
      <c r="R32" s="32"/>
    </row>
    <row r="33" spans="1:18" ht="14.7" customHeight="1">
      <c r="A33" s="413"/>
      <c r="B33" s="400" t="s">
        <v>185</v>
      </c>
      <c r="C33" s="403" t="str">
        <f>IF(入力シート!$D$40=0,"",入力シート!$D$40)</f>
        <v/>
      </c>
      <c r="D33" s="404"/>
      <c r="E33" s="404"/>
      <c r="F33" s="404"/>
      <c r="G33" s="404"/>
      <c r="H33" s="404"/>
      <c r="I33" s="405"/>
      <c r="J33" s="421" t="str">
        <f>IF(入力シート!$D$41=0,"",入力シート!$D$41)</f>
        <v/>
      </c>
      <c r="K33" s="136" t="str">
        <f>※大学事務管理用!M5</f>
        <v xml:space="preserve"> 年 　月</v>
      </c>
      <c r="L33" s="423" t="str">
        <f>IF(入力シート!$D$44=0,"",入力シート!$D$44)</f>
        <v/>
      </c>
      <c r="M33" s="424"/>
      <c r="N33" s="424"/>
      <c r="O33" s="429"/>
      <c r="P33" s="268"/>
      <c r="Q33" s="268"/>
      <c r="R33" s="32"/>
    </row>
    <row r="34" spans="1:18" ht="14.7" customHeight="1">
      <c r="A34" s="413"/>
      <c r="B34" s="401"/>
      <c r="C34" s="406"/>
      <c r="D34" s="407"/>
      <c r="E34" s="407"/>
      <c r="F34" s="407"/>
      <c r="G34" s="407"/>
      <c r="H34" s="407"/>
      <c r="I34" s="408"/>
      <c r="J34" s="401"/>
      <c r="K34" s="137" t="s">
        <v>184</v>
      </c>
      <c r="L34" s="426"/>
      <c r="M34" s="427"/>
      <c r="N34" s="427"/>
      <c r="O34" s="430"/>
      <c r="P34" s="268"/>
      <c r="Q34" s="268"/>
      <c r="R34" s="32"/>
    </row>
    <row r="35" spans="1:18" ht="14.7" customHeight="1">
      <c r="A35" s="413"/>
      <c r="B35" s="402"/>
      <c r="C35" s="409"/>
      <c r="D35" s="410"/>
      <c r="E35" s="410"/>
      <c r="F35" s="410"/>
      <c r="G35" s="410"/>
      <c r="H35" s="410"/>
      <c r="I35" s="411"/>
      <c r="J35" s="37" t="s">
        <v>23</v>
      </c>
      <c r="K35" s="138" t="str">
        <f>※大学事務管理用!M6</f>
        <v xml:space="preserve"> 年 　月</v>
      </c>
      <c r="L35" s="397" t="s">
        <v>23</v>
      </c>
      <c r="M35" s="398"/>
      <c r="N35" s="398"/>
      <c r="O35" s="399"/>
      <c r="P35" s="274"/>
      <c r="Q35" s="274"/>
      <c r="R35" s="32"/>
    </row>
    <row r="36" spans="1:18" ht="14.7" customHeight="1">
      <c r="A36" s="413"/>
      <c r="B36" s="400" t="s">
        <v>186</v>
      </c>
      <c r="C36" s="403" t="str">
        <f>IF(入力シート!$D$45=0,"",入力シート!$D$45)</f>
        <v/>
      </c>
      <c r="D36" s="404"/>
      <c r="E36" s="404"/>
      <c r="F36" s="404"/>
      <c r="G36" s="404"/>
      <c r="H36" s="404"/>
      <c r="I36" s="405"/>
      <c r="J36" s="421" t="str">
        <f>IF(入力シート!$D$46=0,"",入力シート!$D$46)</f>
        <v/>
      </c>
      <c r="K36" s="136" t="str">
        <f>※大学事務管理用!M7</f>
        <v xml:space="preserve"> 年 　月</v>
      </c>
      <c r="L36" s="423" t="str">
        <f>IF(入力シート!$D$49=0,"",入力シート!$D$49)</f>
        <v/>
      </c>
      <c r="M36" s="424"/>
      <c r="N36" s="424"/>
      <c r="O36" s="429"/>
      <c r="P36" s="268"/>
      <c r="Q36" s="268"/>
      <c r="R36" s="32"/>
    </row>
    <row r="37" spans="1:18" ht="14.7" customHeight="1">
      <c r="A37" s="413"/>
      <c r="B37" s="401"/>
      <c r="C37" s="406"/>
      <c r="D37" s="407"/>
      <c r="E37" s="407"/>
      <c r="F37" s="407"/>
      <c r="G37" s="407"/>
      <c r="H37" s="407"/>
      <c r="I37" s="408"/>
      <c r="J37" s="401"/>
      <c r="K37" s="137" t="s">
        <v>184</v>
      </c>
      <c r="L37" s="426"/>
      <c r="M37" s="427"/>
      <c r="N37" s="427"/>
      <c r="O37" s="430"/>
      <c r="P37" s="268"/>
      <c r="Q37" s="268"/>
      <c r="R37" s="32"/>
    </row>
    <row r="38" spans="1:18" ht="14.7" customHeight="1">
      <c r="A38" s="413"/>
      <c r="B38" s="402"/>
      <c r="C38" s="409"/>
      <c r="D38" s="410"/>
      <c r="E38" s="410"/>
      <c r="F38" s="410"/>
      <c r="G38" s="410"/>
      <c r="H38" s="410"/>
      <c r="I38" s="411"/>
      <c r="J38" s="37" t="s">
        <v>23</v>
      </c>
      <c r="K38" s="138" t="str">
        <f>※大学事務管理用!M8</f>
        <v xml:space="preserve"> 年 　月</v>
      </c>
      <c r="L38" s="397" t="s">
        <v>23</v>
      </c>
      <c r="M38" s="398"/>
      <c r="N38" s="398"/>
      <c r="O38" s="399"/>
      <c r="P38" s="274"/>
      <c r="Q38" s="274"/>
      <c r="R38" s="32"/>
    </row>
    <row r="39" spans="1:18" ht="14.7" customHeight="1">
      <c r="A39" s="413"/>
      <c r="B39" s="400" t="s">
        <v>187</v>
      </c>
      <c r="C39" s="403" t="str">
        <f>IF(入力シート!$D$50=0,"",入力シート!$D$50)</f>
        <v/>
      </c>
      <c r="D39" s="404"/>
      <c r="E39" s="404"/>
      <c r="F39" s="404"/>
      <c r="G39" s="404"/>
      <c r="H39" s="404"/>
      <c r="I39" s="405"/>
      <c r="J39" s="421" t="str">
        <f>IF(入力シート!$D$51=0,"",入力シート!$D$51)</f>
        <v/>
      </c>
      <c r="K39" s="136" t="str">
        <f>※大学事務管理用!M9</f>
        <v xml:space="preserve"> 年 　月</v>
      </c>
      <c r="L39" s="423" t="str">
        <f>IF(入力シート!$D$54=0,"",入力シート!$D$54)</f>
        <v/>
      </c>
      <c r="M39" s="424"/>
      <c r="N39" s="424"/>
      <c r="O39" s="429"/>
      <c r="P39" s="268"/>
      <c r="Q39" s="268"/>
      <c r="R39" s="32"/>
    </row>
    <row r="40" spans="1:18" ht="14.7" customHeight="1">
      <c r="A40" s="413"/>
      <c r="B40" s="401"/>
      <c r="C40" s="406"/>
      <c r="D40" s="407"/>
      <c r="E40" s="407"/>
      <c r="F40" s="407"/>
      <c r="G40" s="407"/>
      <c r="H40" s="407"/>
      <c r="I40" s="408"/>
      <c r="J40" s="401"/>
      <c r="K40" s="137" t="s">
        <v>184</v>
      </c>
      <c r="L40" s="426"/>
      <c r="M40" s="427"/>
      <c r="N40" s="427"/>
      <c r="O40" s="430"/>
      <c r="P40" s="268"/>
      <c r="Q40" s="268"/>
      <c r="R40" s="32"/>
    </row>
    <row r="41" spans="1:18" ht="14.7" customHeight="1">
      <c r="A41" s="413"/>
      <c r="B41" s="402"/>
      <c r="C41" s="409"/>
      <c r="D41" s="410"/>
      <c r="E41" s="410"/>
      <c r="F41" s="410"/>
      <c r="G41" s="410"/>
      <c r="H41" s="410"/>
      <c r="I41" s="411"/>
      <c r="J41" s="37" t="s">
        <v>23</v>
      </c>
      <c r="K41" s="138" t="str">
        <f>※大学事務管理用!M10</f>
        <v xml:space="preserve"> 年 　月</v>
      </c>
      <c r="L41" s="397" t="s">
        <v>23</v>
      </c>
      <c r="M41" s="398"/>
      <c r="N41" s="398"/>
      <c r="O41" s="399"/>
      <c r="P41" s="274"/>
      <c r="Q41" s="274"/>
      <c r="R41" s="32"/>
    </row>
    <row r="42" spans="1:18" ht="14.7" customHeight="1">
      <c r="A42" s="413"/>
      <c r="B42" s="431"/>
      <c r="C42" s="403" t="str">
        <f>IF(入力シート!$D$55=0,"",入力シート!$D$55)</f>
        <v/>
      </c>
      <c r="D42" s="404"/>
      <c r="E42" s="404"/>
      <c r="F42" s="404"/>
      <c r="G42" s="404"/>
      <c r="H42" s="404"/>
      <c r="I42" s="405"/>
      <c r="J42" s="421" t="str">
        <f>IF(入力シート!$D$56=0,"",入力シート!$D$56)</f>
        <v/>
      </c>
      <c r="K42" s="136" t="str">
        <f>※大学事務管理用!M11</f>
        <v xml:space="preserve"> 年 　月</v>
      </c>
      <c r="L42" s="423" t="str">
        <f>IF(入力シート!$D$59=0,"",入力シート!$D$59)</f>
        <v/>
      </c>
      <c r="M42" s="424"/>
      <c r="N42" s="424"/>
      <c r="O42" s="429"/>
      <c r="P42" s="268"/>
      <c r="Q42" s="268"/>
      <c r="R42" s="32"/>
    </row>
    <row r="43" spans="1:18" ht="14.7" customHeight="1">
      <c r="A43" s="413"/>
      <c r="B43" s="326"/>
      <c r="C43" s="406"/>
      <c r="D43" s="407"/>
      <c r="E43" s="407"/>
      <c r="F43" s="407"/>
      <c r="G43" s="407"/>
      <c r="H43" s="407"/>
      <c r="I43" s="408"/>
      <c r="J43" s="401"/>
      <c r="K43" s="137" t="s">
        <v>184</v>
      </c>
      <c r="L43" s="426"/>
      <c r="M43" s="427"/>
      <c r="N43" s="427"/>
      <c r="O43" s="430"/>
      <c r="P43" s="268"/>
      <c r="Q43" s="268"/>
      <c r="R43" s="32"/>
    </row>
    <row r="44" spans="1:18" ht="14.7" customHeight="1" thickBot="1">
      <c r="A44" s="413"/>
      <c r="B44" s="432"/>
      <c r="C44" s="487"/>
      <c r="D44" s="488"/>
      <c r="E44" s="488"/>
      <c r="F44" s="488"/>
      <c r="G44" s="488"/>
      <c r="H44" s="488"/>
      <c r="I44" s="489"/>
      <c r="J44" s="38" t="s">
        <v>23</v>
      </c>
      <c r="K44" s="137" t="str">
        <f>※大学事務管理用!M12</f>
        <v xml:space="preserve"> 年 　月</v>
      </c>
      <c r="L44" s="490" t="s">
        <v>23</v>
      </c>
      <c r="M44" s="491"/>
      <c r="N44" s="491"/>
      <c r="O44" s="492"/>
      <c r="P44" s="274"/>
      <c r="Q44" s="274"/>
      <c r="R44" s="32"/>
    </row>
    <row r="45" spans="1:18" ht="20.25" customHeight="1" thickTop="1">
      <c r="A45" s="413"/>
      <c r="B45" s="39"/>
      <c r="C45" s="505" t="s">
        <v>188</v>
      </c>
      <c r="D45" s="506"/>
      <c r="E45" s="506"/>
      <c r="F45" s="506"/>
      <c r="G45" s="506"/>
      <c r="H45" s="506"/>
      <c r="I45" s="507"/>
      <c r="J45" s="266">
        <f>SUM(J30,J33,J36,J39,J42)</f>
        <v>0</v>
      </c>
      <c r="K45" s="270"/>
      <c r="L45" s="509">
        <f>SUM(L30,L33,L36,L39,L42)</f>
        <v>0</v>
      </c>
      <c r="M45" s="510"/>
      <c r="N45" s="510"/>
      <c r="O45" s="511"/>
      <c r="P45" s="275"/>
      <c r="Q45" s="275"/>
      <c r="R45" s="32"/>
    </row>
    <row r="46" spans="1:18" ht="14.7" customHeight="1" thickBot="1">
      <c r="A46" s="414"/>
      <c r="B46" s="40"/>
      <c r="C46" s="508"/>
      <c r="D46" s="396"/>
      <c r="E46" s="396"/>
      <c r="F46" s="396"/>
      <c r="G46" s="396"/>
      <c r="H46" s="396"/>
      <c r="I46" s="391"/>
      <c r="J46" s="41" t="s">
        <v>23</v>
      </c>
      <c r="K46" s="42"/>
      <c r="L46" s="514" t="s">
        <v>23</v>
      </c>
      <c r="M46" s="515"/>
      <c r="N46" s="515"/>
      <c r="O46" s="516"/>
      <c r="P46" s="274"/>
      <c r="Q46" s="274"/>
      <c r="R46" s="32"/>
    </row>
    <row r="47" spans="1:18" ht="13.5" customHeight="1">
      <c r="A47" s="433" t="s">
        <v>189</v>
      </c>
      <c r="B47" s="415" t="s">
        <v>190</v>
      </c>
      <c r="C47" s="416"/>
      <c r="D47" s="416"/>
      <c r="E47" s="416"/>
      <c r="F47" s="416"/>
      <c r="G47" s="416"/>
      <c r="H47" s="416"/>
      <c r="I47" s="417"/>
      <c r="J47" s="43" t="s">
        <v>191</v>
      </c>
      <c r="K47" s="44" t="s">
        <v>192</v>
      </c>
      <c r="L47" s="445" t="s">
        <v>62</v>
      </c>
      <c r="M47" s="446"/>
      <c r="N47" s="446"/>
      <c r="O47" s="447"/>
      <c r="P47" s="276"/>
      <c r="Q47" s="276"/>
      <c r="R47" s="32"/>
    </row>
    <row r="48" spans="1:18" ht="16.5" customHeight="1">
      <c r="A48" s="304"/>
      <c r="B48" s="435" t="str">
        <f>IF(入力シート!$D$60=0,"",入力シート!$D$60)</f>
        <v/>
      </c>
      <c r="C48" s="436"/>
      <c r="D48" s="436"/>
      <c r="E48" s="436"/>
      <c r="F48" s="436"/>
      <c r="G48" s="436"/>
      <c r="H48" s="436"/>
      <c r="I48" s="437"/>
      <c r="J48" s="444" t="str">
        <f>IF(入力シート!$D$61=0,"",入力シート!$D$61)</f>
        <v/>
      </c>
      <c r="K48" s="136" t="str">
        <f>※大学事務管理用!M13</f>
        <v xml:space="preserve"> 年 　月</v>
      </c>
      <c r="L48" s="484" t="str">
        <f>IF(入力シート!D64=0,"",入力シート!D64)</f>
        <v/>
      </c>
      <c r="M48" s="448" t="s">
        <v>193</v>
      </c>
      <c r="N48" s="451" t="str">
        <f>IF(入力シート!G64=0,"",入力シート!G64)</f>
        <v/>
      </c>
      <c r="O48" s="454" t="s">
        <v>63</v>
      </c>
      <c r="P48" s="269"/>
      <c r="Q48" s="269"/>
      <c r="R48" s="32"/>
    </row>
    <row r="49" spans="1:33" ht="13.5" customHeight="1">
      <c r="A49" s="304"/>
      <c r="B49" s="438"/>
      <c r="C49" s="439"/>
      <c r="D49" s="439"/>
      <c r="E49" s="439"/>
      <c r="F49" s="439"/>
      <c r="G49" s="439"/>
      <c r="H49" s="439"/>
      <c r="I49" s="440"/>
      <c r="J49" s="401"/>
      <c r="K49" s="137" t="s">
        <v>184</v>
      </c>
      <c r="L49" s="485"/>
      <c r="M49" s="449"/>
      <c r="N49" s="452"/>
      <c r="O49" s="455"/>
      <c r="P49" s="269"/>
      <c r="Q49" s="269"/>
      <c r="R49" s="32"/>
    </row>
    <row r="50" spans="1:33" ht="13.5" customHeight="1">
      <c r="A50" s="304"/>
      <c r="B50" s="441"/>
      <c r="C50" s="442"/>
      <c r="D50" s="442"/>
      <c r="E50" s="442"/>
      <c r="F50" s="442"/>
      <c r="G50" s="442"/>
      <c r="H50" s="442"/>
      <c r="I50" s="443"/>
      <c r="J50" s="402"/>
      <c r="K50" s="138" t="str">
        <f>※大学事務管理用!M14</f>
        <v xml:space="preserve"> 年 　月</v>
      </c>
      <c r="L50" s="486"/>
      <c r="M50" s="450"/>
      <c r="N50" s="453"/>
      <c r="O50" s="456"/>
      <c r="P50" s="269"/>
      <c r="Q50" s="269"/>
      <c r="R50" s="32"/>
    </row>
    <row r="51" spans="1:33" ht="13.5" customHeight="1">
      <c r="A51" s="304"/>
      <c r="B51" s="435" t="str">
        <f>IF(入力シート!$D$65=0,"",入力シート!$D$65)</f>
        <v/>
      </c>
      <c r="C51" s="436"/>
      <c r="D51" s="436"/>
      <c r="E51" s="436"/>
      <c r="F51" s="436"/>
      <c r="G51" s="436"/>
      <c r="H51" s="436"/>
      <c r="I51" s="437"/>
      <c r="J51" s="444" t="str">
        <f>IF(入力シート!$D$66=0,"",入力シート!$D$66)</f>
        <v/>
      </c>
      <c r="K51" s="136" t="str">
        <f>※大学事務管理用!M15</f>
        <v xml:space="preserve"> 年 　月</v>
      </c>
      <c r="L51" s="484" t="str">
        <f>IF(入力シート!D69=0,"",入力シート!D69)</f>
        <v/>
      </c>
      <c r="M51" s="448" t="s">
        <v>193</v>
      </c>
      <c r="N51" s="451" t="str">
        <f>IF(入力シート!G69=0,"",入力シート!G69)</f>
        <v/>
      </c>
      <c r="O51" s="454" t="s">
        <v>63</v>
      </c>
      <c r="P51" s="269"/>
      <c r="Q51" s="269"/>
      <c r="R51" s="32"/>
      <c r="S51" s="32"/>
      <c r="T51" s="32"/>
      <c r="U51" s="32"/>
      <c r="V51" s="32"/>
      <c r="W51" s="32"/>
      <c r="X51" s="32"/>
      <c r="Y51" s="32"/>
      <c r="Z51" s="32"/>
      <c r="AA51" s="32"/>
      <c r="AB51" s="32"/>
      <c r="AC51" s="32"/>
      <c r="AD51" s="32"/>
      <c r="AE51" s="32"/>
      <c r="AF51" s="32"/>
      <c r="AG51" s="32"/>
    </row>
    <row r="52" spans="1:33" ht="13.5" customHeight="1">
      <c r="A52" s="304"/>
      <c r="B52" s="438"/>
      <c r="C52" s="439"/>
      <c r="D52" s="439"/>
      <c r="E52" s="439"/>
      <c r="F52" s="439"/>
      <c r="G52" s="439"/>
      <c r="H52" s="439"/>
      <c r="I52" s="440"/>
      <c r="J52" s="401"/>
      <c r="K52" s="137" t="s">
        <v>184</v>
      </c>
      <c r="L52" s="485"/>
      <c r="M52" s="449"/>
      <c r="N52" s="452"/>
      <c r="O52" s="455"/>
      <c r="P52" s="269"/>
      <c r="Q52" s="269"/>
      <c r="R52" s="32"/>
      <c r="S52" s="32"/>
      <c r="T52" s="32"/>
      <c r="U52" s="32"/>
      <c r="V52" s="32"/>
      <c r="W52" s="32"/>
      <c r="X52" s="32"/>
      <c r="Y52" s="32"/>
      <c r="Z52" s="32"/>
      <c r="AA52" s="32"/>
      <c r="AB52" s="32"/>
      <c r="AC52" s="32"/>
      <c r="AD52" s="32"/>
      <c r="AE52" s="32"/>
      <c r="AF52" s="32"/>
      <c r="AG52" s="32"/>
    </row>
    <row r="53" spans="1:33" ht="13.5" customHeight="1">
      <c r="A53" s="304"/>
      <c r="B53" s="441"/>
      <c r="C53" s="442"/>
      <c r="D53" s="442"/>
      <c r="E53" s="442"/>
      <c r="F53" s="442"/>
      <c r="G53" s="442"/>
      <c r="H53" s="442"/>
      <c r="I53" s="443"/>
      <c r="J53" s="402"/>
      <c r="K53" s="138" t="str">
        <f>※大学事務管理用!M16</f>
        <v xml:space="preserve"> 年 　月</v>
      </c>
      <c r="L53" s="486"/>
      <c r="M53" s="450"/>
      <c r="N53" s="453"/>
      <c r="O53" s="456"/>
      <c r="P53" s="269"/>
      <c r="Q53" s="269"/>
      <c r="R53" s="32"/>
      <c r="S53" s="32"/>
      <c r="T53" s="32"/>
      <c r="U53" s="32"/>
      <c r="V53" s="32"/>
      <c r="W53" s="32"/>
      <c r="X53" s="32"/>
      <c r="Y53" s="32"/>
      <c r="Z53" s="32"/>
      <c r="AA53" s="32"/>
      <c r="AB53" s="32"/>
      <c r="AC53" s="32"/>
      <c r="AD53" s="32"/>
      <c r="AE53" s="32"/>
      <c r="AF53" s="32"/>
      <c r="AG53" s="32"/>
    </row>
    <row r="54" spans="1:33" ht="13.5" customHeight="1">
      <c r="A54" s="304"/>
      <c r="B54" s="435" t="str">
        <f>IF(入力シート!$D$70=0,"",入力シート!$D$70)</f>
        <v/>
      </c>
      <c r="C54" s="436"/>
      <c r="D54" s="436"/>
      <c r="E54" s="436"/>
      <c r="F54" s="436"/>
      <c r="G54" s="436"/>
      <c r="H54" s="436"/>
      <c r="I54" s="437"/>
      <c r="J54" s="444" t="str">
        <f>IF(入力シート!$D$71=0,"",入力シート!$D$71)</f>
        <v/>
      </c>
      <c r="K54" s="136" t="str">
        <f>※大学事務管理用!M17</f>
        <v xml:space="preserve"> 年 　月</v>
      </c>
      <c r="L54" s="484" t="str">
        <f>IF(入力シート!D74=0,"",入力シート!D74)</f>
        <v/>
      </c>
      <c r="M54" s="448" t="s">
        <v>193</v>
      </c>
      <c r="N54" s="451" t="str">
        <f>IF(入力シート!G74=0,"",入力シート!G74)</f>
        <v/>
      </c>
      <c r="O54" s="454" t="s">
        <v>63</v>
      </c>
      <c r="P54" s="269"/>
      <c r="Q54" s="269"/>
      <c r="R54" s="32"/>
      <c r="S54" s="32"/>
      <c r="T54" s="32"/>
      <c r="U54" s="32"/>
      <c r="V54" s="32"/>
      <c r="W54" s="32"/>
      <c r="X54" s="32"/>
      <c r="Y54" s="32"/>
      <c r="Z54" s="32"/>
      <c r="AA54" s="32"/>
      <c r="AB54" s="32"/>
      <c r="AC54" s="32"/>
      <c r="AD54" s="32"/>
      <c r="AE54" s="32"/>
      <c r="AF54" s="32"/>
      <c r="AG54" s="32"/>
    </row>
    <row r="55" spans="1:33" ht="13.5" customHeight="1">
      <c r="A55" s="304"/>
      <c r="B55" s="438"/>
      <c r="C55" s="439"/>
      <c r="D55" s="439"/>
      <c r="E55" s="439"/>
      <c r="F55" s="439"/>
      <c r="G55" s="439"/>
      <c r="H55" s="439"/>
      <c r="I55" s="440"/>
      <c r="J55" s="401"/>
      <c r="K55" s="137" t="s">
        <v>184</v>
      </c>
      <c r="L55" s="485"/>
      <c r="M55" s="449"/>
      <c r="N55" s="452"/>
      <c r="O55" s="455"/>
      <c r="P55" s="269"/>
      <c r="Q55" s="269"/>
      <c r="R55" s="32"/>
      <c r="S55" s="32"/>
      <c r="T55" s="32"/>
      <c r="U55" s="32"/>
      <c r="V55" s="32"/>
      <c r="W55" s="32"/>
      <c r="X55" s="32"/>
      <c r="Y55" s="32"/>
      <c r="Z55" s="32"/>
      <c r="AA55" s="32"/>
      <c r="AB55" s="32"/>
      <c r="AC55" s="32"/>
      <c r="AD55" s="32"/>
      <c r="AE55" s="32"/>
      <c r="AF55" s="32"/>
      <c r="AG55" s="32"/>
    </row>
    <row r="56" spans="1:33" ht="13.5" customHeight="1">
      <c r="A56" s="304"/>
      <c r="B56" s="441"/>
      <c r="C56" s="442"/>
      <c r="D56" s="442"/>
      <c r="E56" s="442"/>
      <c r="F56" s="442"/>
      <c r="G56" s="442"/>
      <c r="H56" s="442"/>
      <c r="I56" s="443"/>
      <c r="J56" s="402"/>
      <c r="K56" s="138" t="str">
        <f>※大学事務管理用!M18</f>
        <v xml:space="preserve"> 年 　月</v>
      </c>
      <c r="L56" s="486"/>
      <c r="M56" s="450"/>
      <c r="N56" s="453"/>
      <c r="O56" s="456"/>
      <c r="P56" s="269"/>
      <c r="Q56" s="269"/>
      <c r="R56" s="32"/>
      <c r="S56" s="32"/>
      <c r="T56" s="32"/>
      <c r="U56" s="32"/>
      <c r="V56" s="32"/>
      <c r="W56" s="32"/>
      <c r="X56" s="32"/>
      <c r="Y56" s="32"/>
      <c r="Z56" s="32"/>
      <c r="AA56" s="32"/>
      <c r="AB56" s="32"/>
      <c r="AC56" s="32"/>
      <c r="AD56" s="32"/>
      <c r="AE56" s="32"/>
      <c r="AF56" s="32"/>
      <c r="AG56" s="32"/>
    </row>
    <row r="57" spans="1:33" ht="13.5" customHeight="1">
      <c r="A57" s="304"/>
      <c r="B57" s="435" t="str">
        <f>IF(入力シート!$D$75=0,"",入力シート!$D$75)</f>
        <v/>
      </c>
      <c r="C57" s="436"/>
      <c r="D57" s="436"/>
      <c r="E57" s="436"/>
      <c r="F57" s="436"/>
      <c r="G57" s="436"/>
      <c r="H57" s="436"/>
      <c r="I57" s="437"/>
      <c r="J57" s="444" t="str">
        <f>IF(入力シート!$D$76=0,"",入力シート!$D$76)</f>
        <v/>
      </c>
      <c r="K57" s="136" t="str">
        <f>※大学事務管理用!M19</f>
        <v xml:space="preserve"> 年 　月</v>
      </c>
      <c r="L57" s="484" t="str">
        <f>IF(入力シート!D79=0,"",入力シート!D79)</f>
        <v/>
      </c>
      <c r="M57" s="448" t="s">
        <v>193</v>
      </c>
      <c r="N57" s="451" t="str">
        <f>IF(入力シート!G79=0,"",入力シート!G79)</f>
        <v/>
      </c>
      <c r="O57" s="454" t="s">
        <v>63</v>
      </c>
      <c r="P57" s="269"/>
      <c r="Q57" s="269"/>
      <c r="R57" s="32"/>
      <c r="S57" s="32"/>
      <c r="T57" s="32"/>
      <c r="U57" s="32"/>
      <c r="V57" s="32"/>
      <c r="W57" s="32"/>
      <c r="X57" s="32"/>
      <c r="Y57" s="32"/>
      <c r="Z57" s="32"/>
      <c r="AA57" s="32"/>
      <c r="AB57" s="32"/>
      <c r="AC57" s="32"/>
      <c r="AD57" s="32"/>
      <c r="AE57" s="32"/>
      <c r="AF57" s="32"/>
      <c r="AG57" s="32"/>
    </row>
    <row r="58" spans="1:33" ht="13.5" customHeight="1">
      <c r="A58" s="304"/>
      <c r="B58" s="438"/>
      <c r="C58" s="439"/>
      <c r="D58" s="439"/>
      <c r="E58" s="439"/>
      <c r="F58" s="439"/>
      <c r="G58" s="439"/>
      <c r="H58" s="439"/>
      <c r="I58" s="440"/>
      <c r="J58" s="401"/>
      <c r="K58" s="137" t="s">
        <v>184</v>
      </c>
      <c r="L58" s="485"/>
      <c r="M58" s="449"/>
      <c r="N58" s="452"/>
      <c r="O58" s="455"/>
      <c r="P58" s="269"/>
      <c r="Q58" s="269"/>
      <c r="R58" s="32"/>
      <c r="S58" s="32"/>
      <c r="T58" s="32"/>
      <c r="U58" s="32"/>
      <c r="V58" s="32"/>
      <c r="W58" s="32"/>
      <c r="X58" s="32"/>
      <c r="Y58" s="32"/>
      <c r="Z58" s="32"/>
      <c r="AA58" s="32"/>
      <c r="AB58" s="32"/>
      <c r="AC58" s="32"/>
      <c r="AD58" s="32"/>
      <c r="AE58" s="32"/>
      <c r="AF58" s="32"/>
      <c r="AG58" s="32"/>
    </row>
    <row r="59" spans="1:33" ht="13.5" customHeight="1">
      <c r="A59" s="304"/>
      <c r="B59" s="441"/>
      <c r="C59" s="442"/>
      <c r="D59" s="442"/>
      <c r="E59" s="442"/>
      <c r="F59" s="442"/>
      <c r="G59" s="442"/>
      <c r="H59" s="442"/>
      <c r="I59" s="443"/>
      <c r="J59" s="402"/>
      <c r="K59" s="138" t="str">
        <f>※大学事務管理用!M20</f>
        <v xml:space="preserve"> 年 　月</v>
      </c>
      <c r="L59" s="486"/>
      <c r="M59" s="450"/>
      <c r="N59" s="453"/>
      <c r="O59" s="456"/>
      <c r="P59" s="269"/>
      <c r="Q59" s="269"/>
      <c r="R59" s="32"/>
      <c r="S59" s="32"/>
      <c r="T59" s="32"/>
      <c r="U59" s="32"/>
      <c r="V59" s="32"/>
      <c r="W59" s="32"/>
      <c r="X59" s="32"/>
      <c r="Y59" s="32"/>
      <c r="Z59" s="32"/>
      <c r="AA59" s="32"/>
      <c r="AB59" s="32"/>
      <c r="AC59" s="32"/>
      <c r="AD59" s="32"/>
      <c r="AE59" s="32"/>
      <c r="AF59" s="32"/>
      <c r="AG59" s="32"/>
    </row>
    <row r="60" spans="1:33" ht="13.5" customHeight="1">
      <c r="A60" s="304"/>
      <c r="B60" s="435" t="str">
        <f>IF(入力シート!$D$80=0,"",入力シート!$D$80)</f>
        <v/>
      </c>
      <c r="C60" s="436"/>
      <c r="D60" s="436"/>
      <c r="E60" s="436"/>
      <c r="F60" s="436"/>
      <c r="G60" s="436"/>
      <c r="H60" s="436"/>
      <c r="I60" s="437"/>
      <c r="J60" s="444" t="str">
        <f>IF(入力シート!$D$81=0,"",入力シート!$D$81)</f>
        <v/>
      </c>
      <c r="K60" s="136" t="str">
        <f>※大学事務管理用!M21</f>
        <v xml:space="preserve"> 年 　月</v>
      </c>
      <c r="L60" s="484" t="str">
        <f>IF(入力シート!D84=0,"",入力シート!D84)</f>
        <v/>
      </c>
      <c r="M60" s="448" t="s">
        <v>193</v>
      </c>
      <c r="N60" s="451" t="str">
        <f>IF(入力シート!G84=0,"",入力シート!G84)</f>
        <v/>
      </c>
      <c r="O60" s="454" t="s">
        <v>63</v>
      </c>
      <c r="P60" s="269"/>
      <c r="Q60" s="269"/>
      <c r="R60" s="32"/>
      <c r="S60" s="32"/>
      <c r="T60" s="32"/>
      <c r="U60" s="32"/>
      <c r="V60" s="32"/>
      <c r="W60" s="32"/>
      <c r="X60" s="32"/>
      <c r="Y60" s="32"/>
      <c r="Z60" s="32"/>
      <c r="AA60" s="32"/>
      <c r="AB60" s="32"/>
      <c r="AC60" s="32"/>
      <c r="AD60" s="32"/>
      <c r="AE60" s="32"/>
      <c r="AF60" s="32"/>
      <c r="AG60" s="32"/>
    </row>
    <row r="61" spans="1:33" ht="13.5" customHeight="1">
      <c r="A61" s="304"/>
      <c r="B61" s="438"/>
      <c r="C61" s="439"/>
      <c r="D61" s="439"/>
      <c r="E61" s="439"/>
      <c r="F61" s="439"/>
      <c r="G61" s="439"/>
      <c r="H61" s="439"/>
      <c r="I61" s="440"/>
      <c r="J61" s="401"/>
      <c r="K61" s="137" t="s">
        <v>184</v>
      </c>
      <c r="L61" s="485"/>
      <c r="M61" s="449"/>
      <c r="N61" s="452"/>
      <c r="O61" s="455"/>
      <c r="P61" s="269"/>
      <c r="Q61" s="269"/>
      <c r="R61" s="32"/>
      <c r="S61" s="32"/>
      <c r="T61" s="32"/>
      <c r="U61" s="32"/>
      <c r="V61" s="32"/>
      <c r="W61" s="32"/>
      <c r="X61" s="32"/>
      <c r="Y61" s="32"/>
      <c r="Z61" s="32"/>
      <c r="AA61" s="32"/>
      <c r="AB61" s="32"/>
      <c r="AC61" s="32"/>
      <c r="AD61" s="32"/>
      <c r="AE61" s="32"/>
      <c r="AF61" s="32"/>
      <c r="AG61" s="32"/>
    </row>
    <row r="62" spans="1:33" ht="13.5" customHeight="1" thickBot="1">
      <c r="A62" s="304"/>
      <c r="B62" s="465"/>
      <c r="C62" s="466"/>
      <c r="D62" s="466"/>
      <c r="E62" s="466"/>
      <c r="F62" s="466"/>
      <c r="G62" s="466"/>
      <c r="H62" s="466"/>
      <c r="I62" s="467"/>
      <c r="J62" s="402"/>
      <c r="K62" s="138" t="str">
        <f>※大学事務管理用!M22</f>
        <v xml:space="preserve"> 年 　月</v>
      </c>
      <c r="L62" s="486"/>
      <c r="M62" s="450"/>
      <c r="N62" s="453"/>
      <c r="O62" s="456"/>
      <c r="P62" s="269"/>
      <c r="Q62" s="269"/>
      <c r="R62" s="45"/>
      <c r="S62" s="31"/>
      <c r="T62" s="31"/>
      <c r="U62" s="31"/>
      <c r="V62" s="31"/>
      <c r="W62" s="31"/>
      <c r="X62" s="31"/>
      <c r="Y62" s="31"/>
      <c r="Z62" s="31"/>
      <c r="AA62" s="31"/>
      <c r="AB62" s="31"/>
      <c r="AC62" s="31"/>
      <c r="AD62" s="31"/>
      <c r="AE62" s="31"/>
      <c r="AF62" s="31"/>
      <c r="AG62" s="31"/>
    </row>
    <row r="63" spans="1:33" ht="13.5" customHeight="1" thickTop="1">
      <c r="A63" s="304"/>
      <c r="B63" s="468" t="s">
        <v>69</v>
      </c>
      <c r="C63" s="469"/>
      <c r="D63" s="469"/>
      <c r="E63" s="469"/>
      <c r="F63" s="469"/>
      <c r="G63" s="469"/>
      <c r="H63" s="469"/>
      <c r="I63" s="469"/>
      <c r="J63" s="469"/>
      <c r="K63" s="470"/>
      <c r="L63" s="463" t="str">
        <f>IF(入力シート!D85=0,"",入力シート!D85)</f>
        <v/>
      </c>
      <c r="M63" s="457" t="s">
        <v>194</v>
      </c>
      <c r="N63" s="459" t="str">
        <f>IF(入力シート!G85=0,"",入力シート!G85)</f>
        <v/>
      </c>
      <c r="O63" s="461" t="s">
        <v>195</v>
      </c>
      <c r="P63" s="277"/>
      <c r="Q63" s="277"/>
      <c r="R63" s="31"/>
      <c r="S63" s="31"/>
      <c r="T63" s="31"/>
      <c r="U63" s="31"/>
      <c r="V63" s="31"/>
      <c r="W63" s="31"/>
      <c r="X63" s="31"/>
      <c r="Y63" s="31"/>
      <c r="Z63" s="31"/>
      <c r="AA63" s="31"/>
      <c r="AB63" s="31"/>
      <c r="AC63" s="31"/>
      <c r="AD63" s="31"/>
      <c r="AE63" s="31"/>
      <c r="AF63" s="31"/>
      <c r="AG63" s="31"/>
    </row>
    <row r="64" spans="1:33" ht="24.45" customHeight="1" thickBot="1">
      <c r="A64" s="434"/>
      <c r="B64" s="471"/>
      <c r="C64" s="472"/>
      <c r="D64" s="472"/>
      <c r="E64" s="472"/>
      <c r="F64" s="472"/>
      <c r="G64" s="472"/>
      <c r="H64" s="472"/>
      <c r="I64" s="472"/>
      <c r="J64" s="472"/>
      <c r="K64" s="473"/>
      <c r="L64" s="464"/>
      <c r="M64" s="458"/>
      <c r="N64" s="460"/>
      <c r="O64" s="462"/>
      <c r="P64" s="278"/>
      <c r="Q64" s="278"/>
      <c r="R64" s="31"/>
      <c r="S64" s="31"/>
      <c r="T64" s="31"/>
      <c r="U64" s="31"/>
      <c r="V64" s="31"/>
      <c r="W64" s="31"/>
      <c r="X64" s="31"/>
      <c r="Y64" s="31"/>
      <c r="Z64" s="31"/>
      <c r="AA64" s="31"/>
      <c r="AB64" s="31"/>
      <c r="AC64" s="31"/>
      <c r="AD64" s="31"/>
      <c r="AE64" s="31"/>
      <c r="AF64" s="31"/>
      <c r="AG64" s="31"/>
    </row>
    <row r="65" spans="1:33" ht="16.95" customHeight="1">
      <c r="A65" s="31" t="s">
        <v>196</v>
      </c>
      <c r="B65" s="31"/>
      <c r="C65" s="31"/>
      <c r="D65" s="31"/>
      <c r="E65" s="31"/>
      <c r="F65" s="31"/>
      <c r="G65" s="31"/>
      <c r="H65" s="31"/>
      <c r="I65" s="31"/>
      <c r="J65" s="31"/>
      <c r="K65" s="31"/>
      <c r="L65" s="31"/>
      <c r="M65" s="31"/>
      <c r="N65" s="31"/>
      <c r="O65" s="79"/>
      <c r="P65" s="279"/>
      <c r="Q65" s="279"/>
      <c r="R65" s="31"/>
      <c r="S65" s="31"/>
      <c r="T65" s="31"/>
      <c r="U65" s="31"/>
      <c r="V65" s="31"/>
      <c r="W65" s="31"/>
      <c r="X65" s="31"/>
      <c r="Y65" s="31"/>
      <c r="Z65" s="31"/>
      <c r="AA65" s="31"/>
      <c r="AB65" s="31"/>
      <c r="AC65" s="31"/>
      <c r="AD65" s="31"/>
      <c r="AE65" s="31"/>
      <c r="AF65" s="31"/>
      <c r="AG65" s="31"/>
    </row>
    <row r="66" spans="1:33" ht="18" customHeight="1">
      <c r="A66" s="31" t="s">
        <v>197</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row>
    <row r="67" spans="1:33" ht="18" customHeight="1">
      <c r="A67" s="31" t="s">
        <v>198</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row>
    <row r="68" spans="1:33" ht="18" customHeight="1">
      <c r="A68" s="31" t="s">
        <v>199</v>
      </c>
      <c r="B68" s="31"/>
      <c r="C68" s="31"/>
      <c r="D68" s="31"/>
      <c r="E68" s="31"/>
      <c r="F68" s="31"/>
      <c r="G68" s="156"/>
      <c r="H68" s="156"/>
      <c r="I68" s="156"/>
      <c r="J68" s="156"/>
      <c r="K68" s="156"/>
      <c r="L68" s="156"/>
      <c r="M68" s="156"/>
      <c r="N68" s="156"/>
      <c r="O68" s="156"/>
      <c r="P68" s="156"/>
      <c r="Q68" s="156"/>
      <c r="R68" s="31"/>
      <c r="S68" s="31"/>
      <c r="T68" s="31"/>
      <c r="U68" s="31"/>
      <c r="V68" s="31"/>
      <c r="W68" s="31"/>
      <c r="X68" s="31"/>
      <c r="Y68" s="31"/>
      <c r="Z68" s="31"/>
      <c r="AA68" s="31"/>
      <c r="AB68" s="31"/>
      <c r="AC68" s="31"/>
      <c r="AD68" s="31"/>
      <c r="AE68" s="31"/>
      <c r="AF68" s="31"/>
      <c r="AG68" s="31"/>
    </row>
    <row r="69" spans="1:33" ht="18" customHeight="1">
      <c r="A69" s="31" t="s">
        <v>200</v>
      </c>
      <c r="B69" s="32"/>
      <c r="C69" s="32"/>
      <c r="D69" s="32"/>
      <c r="E69" s="32"/>
      <c r="F69" s="32"/>
      <c r="G69" s="32"/>
      <c r="H69" s="32"/>
      <c r="I69" s="32"/>
      <c r="J69" s="32"/>
      <c r="K69" s="32"/>
      <c r="L69" s="32"/>
      <c r="M69" s="32"/>
      <c r="N69" s="32"/>
      <c r="O69" s="32"/>
      <c r="P69" s="32"/>
      <c r="Q69" s="32"/>
      <c r="R69" s="31"/>
      <c r="S69" s="31"/>
      <c r="T69" s="31"/>
      <c r="U69" s="31"/>
      <c r="V69" s="31"/>
      <c r="W69" s="31"/>
      <c r="X69" s="31"/>
      <c r="Y69" s="31"/>
      <c r="Z69" s="31"/>
      <c r="AA69" s="31"/>
      <c r="AB69" s="31"/>
      <c r="AC69" s="31"/>
      <c r="AD69" s="31"/>
      <c r="AE69" s="31"/>
      <c r="AF69" s="31"/>
      <c r="AG69" s="31"/>
    </row>
    <row r="70" spans="1:33" ht="18" customHeight="1">
      <c r="A70" s="31" t="s">
        <v>201</v>
      </c>
      <c r="B70" s="32"/>
      <c r="C70" s="32"/>
      <c r="D70" s="32"/>
      <c r="E70" s="32"/>
      <c r="F70" s="32"/>
      <c r="G70" s="32"/>
      <c r="H70" s="32"/>
      <c r="I70" s="32"/>
      <c r="J70" s="32"/>
      <c r="K70" s="32"/>
      <c r="L70" s="32"/>
      <c r="M70" s="32"/>
      <c r="N70" s="32"/>
      <c r="O70" s="32"/>
      <c r="P70" s="32"/>
      <c r="Q70" s="32"/>
      <c r="R70" s="31"/>
      <c r="S70" s="31"/>
      <c r="T70" s="31"/>
      <c r="U70" s="31"/>
      <c r="V70" s="31"/>
      <c r="W70" s="31"/>
      <c r="X70" s="31"/>
      <c r="Y70" s="31"/>
      <c r="Z70" s="31"/>
      <c r="AA70" s="31"/>
      <c r="AB70" s="31"/>
      <c r="AC70" s="31"/>
      <c r="AD70" s="31"/>
      <c r="AE70" s="31"/>
      <c r="AF70" s="31"/>
      <c r="AG70" s="31"/>
    </row>
  </sheetData>
  <mergeCells count="149">
    <mergeCell ref="A22:B23"/>
    <mergeCell ref="C22:E23"/>
    <mergeCell ref="F22:H23"/>
    <mergeCell ref="A24:B24"/>
    <mergeCell ref="C24:E24"/>
    <mergeCell ref="F24:H24"/>
    <mergeCell ref="C45:I46"/>
    <mergeCell ref="L45:O45"/>
    <mergeCell ref="R23:AG24"/>
    <mergeCell ref="L41:O41"/>
    <mergeCell ref="B36:B38"/>
    <mergeCell ref="C36:I38"/>
    <mergeCell ref="J36:J37"/>
    <mergeCell ref="L36:O37"/>
    <mergeCell ref="L38:O38"/>
    <mergeCell ref="L46:O46"/>
    <mergeCell ref="B39:B41"/>
    <mergeCell ref="C39:I41"/>
    <mergeCell ref="J39:J40"/>
    <mergeCell ref="L39:O40"/>
    <mergeCell ref="C27:O27"/>
    <mergeCell ref="R25:AG25"/>
    <mergeCell ref="R26:AG31"/>
    <mergeCell ref="I28:O28"/>
    <mergeCell ref="I23:J23"/>
    <mergeCell ref="K23:O23"/>
    <mergeCell ref="I24:J24"/>
    <mergeCell ref="K24:O24"/>
    <mergeCell ref="D18:O18"/>
    <mergeCell ref="D19:O19"/>
    <mergeCell ref="M60:M62"/>
    <mergeCell ref="N60:N62"/>
    <mergeCell ref="B54:I56"/>
    <mergeCell ref="J54:J56"/>
    <mergeCell ref="B57:I59"/>
    <mergeCell ref="J57:J59"/>
    <mergeCell ref="N57:N59"/>
    <mergeCell ref="O57:O59"/>
    <mergeCell ref="O60:O62"/>
    <mergeCell ref="L54:L56"/>
    <mergeCell ref="L57:L59"/>
    <mergeCell ref="L60:L62"/>
    <mergeCell ref="L48:L50"/>
    <mergeCell ref="L51:L53"/>
    <mergeCell ref="C42:I44"/>
    <mergeCell ref="J42:J43"/>
    <mergeCell ref="L42:O43"/>
    <mergeCell ref="L44:O44"/>
    <mergeCell ref="A47:A64"/>
    <mergeCell ref="B47:I47"/>
    <mergeCell ref="B48:I50"/>
    <mergeCell ref="J48:J50"/>
    <mergeCell ref="B51:I53"/>
    <mergeCell ref="J51:J53"/>
    <mergeCell ref="L47:O47"/>
    <mergeCell ref="M48:M50"/>
    <mergeCell ref="N48:N50"/>
    <mergeCell ref="O48:O50"/>
    <mergeCell ref="M51:M53"/>
    <mergeCell ref="N51:N53"/>
    <mergeCell ref="O51:O53"/>
    <mergeCell ref="M63:M64"/>
    <mergeCell ref="N63:N64"/>
    <mergeCell ref="O63:O64"/>
    <mergeCell ref="M54:M56"/>
    <mergeCell ref="L63:L64"/>
    <mergeCell ref="B60:I62"/>
    <mergeCell ref="J60:J62"/>
    <mergeCell ref="B63:K64"/>
    <mergeCell ref="N54:N56"/>
    <mergeCell ref="O54:O56"/>
    <mergeCell ref="M57:M59"/>
    <mergeCell ref="A25:B28"/>
    <mergeCell ref="C26:O26"/>
    <mergeCell ref="D28:F28"/>
    <mergeCell ref="G28:H28"/>
    <mergeCell ref="L32:O32"/>
    <mergeCell ref="B33:B35"/>
    <mergeCell ref="C33:I35"/>
    <mergeCell ref="A29:A46"/>
    <mergeCell ref="C29:I29"/>
    <mergeCell ref="L29:O29"/>
    <mergeCell ref="B30:B32"/>
    <mergeCell ref="C30:I32"/>
    <mergeCell ref="J30:J31"/>
    <mergeCell ref="L30:O31"/>
    <mergeCell ref="J33:J34"/>
    <mergeCell ref="L33:O34"/>
    <mergeCell ref="L35:O35"/>
    <mergeCell ref="B42:B44"/>
    <mergeCell ref="R11:S12"/>
    <mergeCell ref="A13:B19"/>
    <mergeCell ref="D13:O13"/>
    <mergeCell ref="D14:O14"/>
    <mergeCell ref="D15:O15"/>
    <mergeCell ref="I22:J22"/>
    <mergeCell ref="K22:O22"/>
    <mergeCell ref="M21:O21"/>
    <mergeCell ref="A20:B20"/>
    <mergeCell ref="C20:E20"/>
    <mergeCell ref="F20:H20"/>
    <mergeCell ref="I20:J20"/>
    <mergeCell ref="K20:O20"/>
    <mergeCell ref="A21:B21"/>
    <mergeCell ref="C21:E21"/>
    <mergeCell ref="F21:H21"/>
    <mergeCell ref="I21:J21"/>
    <mergeCell ref="R13:S13"/>
    <mergeCell ref="R14:S14"/>
    <mergeCell ref="R15:AG16"/>
    <mergeCell ref="R17:AG22"/>
    <mergeCell ref="K21:L21"/>
    <mergeCell ref="D16:O16"/>
    <mergeCell ref="D17:O17"/>
    <mergeCell ref="C11:C12"/>
    <mergeCell ref="D11:H12"/>
    <mergeCell ref="C5:C6"/>
    <mergeCell ref="D5:G6"/>
    <mergeCell ref="J5:J6"/>
    <mergeCell ref="K5:O6"/>
    <mergeCell ref="C7:C8"/>
    <mergeCell ref="D7:G8"/>
    <mergeCell ref="H7:O8"/>
    <mergeCell ref="J11:O12"/>
    <mergeCell ref="I11:I12"/>
    <mergeCell ref="T14:AG14"/>
    <mergeCell ref="T11:AG12"/>
    <mergeCell ref="R9:S10"/>
    <mergeCell ref="T9:AG10"/>
    <mergeCell ref="R3:S6"/>
    <mergeCell ref="A9:B12"/>
    <mergeCell ref="T13:AG13"/>
    <mergeCell ref="A1:O2"/>
    <mergeCell ref="R1:AG2"/>
    <mergeCell ref="A3:B4"/>
    <mergeCell ref="C3:C4"/>
    <mergeCell ref="D3:G4"/>
    <mergeCell ref="H3:I6"/>
    <mergeCell ref="J3:J4"/>
    <mergeCell ref="K3:O4"/>
    <mergeCell ref="A5:B8"/>
    <mergeCell ref="T3:AG4"/>
    <mergeCell ref="T5:AG6"/>
    <mergeCell ref="R7:S8"/>
    <mergeCell ref="T7:AG8"/>
    <mergeCell ref="C9:C10"/>
    <mergeCell ref="D9:H10"/>
    <mergeCell ref="I9:I10"/>
    <mergeCell ref="J9:O10"/>
  </mergeCells>
  <phoneticPr fontId="30"/>
  <printOptions horizontalCentered="1" verticalCentered="1"/>
  <pageMargins left="0.19685039370078741" right="0.19685039370078741" top="0.11811023622047245" bottom="0.11811023622047245" header="0" footer="0"/>
  <pageSetup paperSize="9" scale="72" fitToWidth="0" orientation="portrait" r:id="rId1"/>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61"/>
  <sheetViews>
    <sheetView view="pageBreakPreview" zoomScaleNormal="100" zoomScaleSheetLayoutView="100" workbookViewId="0">
      <selection sqref="A1:J1"/>
    </sheetView>
  </sheetViews>
  <sheetFormatPr defaultColWidth="14.44140625" defaultRowHeight="15" customHeight="1"/>
  <cols>
    <col min="1" max="10" width="8.6640625" customWidth="1"/>
    <col min="11" max="11" width="5.33203125" customWidth="1"/>
    <col min="12" max="26" width="8.6640625" customWidth="1"/>
  </cols>
  <sheetData>
    <row r="1" spans="1:11" ht="24.75" customHeight="1">
      <c r="A1" s="734" t="s">
        <v>202</v>
      </c>
      <c r="B1" s="627"/>
      <c r="C1" s="627"/>
      <c r="D1" s="627"/>
      <c r="E1" s="627"/>
      <c r="F1" s="627"/>
      <c r="G1" s="627"/>
      <c r="H1" s="627"/>
      <c r="I1" s="627"/>
      <c r="J1" s="627"/>
    </row>
    <row r="2" spans="1:11" ht="12.75" customHeight="1">
      <c r="A2" s="735" t="str">
        <f>"第一志望コース："&amp;入力シート!D6</f>
        <v>第一志望コース：</v>
      </c>
      <c r="B2" s="726"/>
      <c r="C2" s="726"/>
      <c r="D2" s="726"/>
      <c r="E2" s="726"/>
      <c r="F2" s="157"/>
      <c r="G2" s="735" t="str">
        <f>"氏名："&amp;入力シート!D12&amp;"　"&amp;入力シート!H12</f>
        <v>氏名：　</v>
      </c>
      <c r="H2" s="726"/>
      <c r="I2" s="726"/>
      <c r="J2" s="726"/>
      <c r="K2" s="157"/>
    </row>
    <row r="3" spans="1:11" ht="12.75" customHeight="1">
      <c r="A3" s="157"/>
      <c r="B3" s="157"/>
      <c r="C3" s="157"/>
      <c r="D3" s="157"/>
      <c r="E3" s="157"/>
      <c r="F3" s="157"/>
      <c r="G3" s="157"/>
      <c r="H3" s="157"/>
      <c r="I3" s="157"/>
      <c r="J3" s="157"/>
      <c r="K3" s="157"/>
    </row>
    <row r="4" spans="1:11" ht="12.75" customHeight="1">
      <c r="A4" s="724" t="s">
        <v>203</v>
      </c>
      <c r="B4" s="725"/>
      <c r="C4" s="725"/>
      <c r="D4" s="725"/>
      <c r="E4" s="725"/>
      <c r="F4" s="725"/>
      <c r="G4" s="725"/>
      <c r="H4" s="725"/>
      <c r="I4" s="725"/>
      <c r="J4" s="725"/>
      <c r="K4" s="157"/>
    </row>
    <row r="5" spans="1:11" ht="12.75" customHeight="1">
      <c r="A5" s="725"/>
      <c r="B5" s="725"/>
      <c r="C5" s="725"/>
      <c r="D5" s="725"/>
      <c r="E5" s="725"/>
      <c r="F5" s="725"/>
      <c r="G5" s="725"/>
      <c r="H5" s="725"/>
      <c r="I5" s="725"/>
      <c r="J5" s="725"/>
      <c r="K5" s="157"/>
    </row>
    <row r="6" spans="1:11" ht="12.75" customHeight="1">
      <c r="A6" s="725"/>
      <c r="B6" s="725"/>
      <c r="C6" s="725"/>
      <c r="D6" s="725"/>
      <c r="E6" s="725"/>
      <c r="F6" s="725"/>
      <c r="G6" s="725"/>
      <c r="H6" s="725"/>
      <c r="I6" s="725"/>
      <c r="J6" s="725"/>
      <c r="K6" s="157"/>
    </row>
    <row r="7" spans="1:11" ht="12.75" customHeight="1">
      <c r="A7" s="725"/>
      <c r="B7" s="725"/>
      <c r="C7" s="725"/>
      <c r="D7" s="725"/>
      <c r="E7" s="725"/>
      <c r="F7" s="725"/>
      <c r="G7" s="725"/>
      <c r="H7" s="725"/>
      <c r="I7" s="725"/>
      <c r="J7" s="725"/>
      <c r="K7" s="157"/>
    </row>
    <row r="8" spans="1:11" ht="12.75" customHeight="1">
      <c r="A8" s="725"/>
      <c r="B8" s="725"/>
      <c r="C8" s="725"/>
      <c r="D8" s="725"/>
      <c r="E8" s="725"/>
      <c r="F8" s="725"/>
      <c r="G8" s="725"/>
      <c r="H8" s="725"/>
      <c r="I8" s="725"/>
      <c r="J8" s="725"/>
      <c r="K8" s="157"/>
    </row>
    <row r="9" spans="1:11" ht="12.75" customHeight="1">
      <c r="A9" s="726"/>
      <c r="B9" s="726"/>
      <c r="C9" s="726"/>
      <c r="D9" s="726"/>
      <c r="E9" s="726"/>
      <c r="F9" s="726"/>
      <c r="G9" s="726"/>
      <c r="H9" s="726"/>
      <c r="I9" s="726"/>
      <c r="J9" s="726"/>
      <c r="K9" s="157"/>
    </row>
    <row r="10" spans="1:11" ht="12.75" customHeight="1">
      <c r="A10" s="727"/>
      <c r="B10" s="728"/>
      <c r="C10" s="728"/>
      <c r="D10" s="728"/>
      <c r="E10" s="728"/>
      <c r="F10" s="728"/>
      <c r="G10" s="728"/>
      <c r="H10" s="728"/>
      <c r="I10" s="728"/>
      <c r="J10" s="729"/>
      <c r="K10" s="157"/>
    </row>
    <row r="11" spans="1:11" ht="12.75" customHeight="1">
      <c r="A11" s="730"/>
      <c r="B11" s="725"/>
      <c r="C11" s="725"/>
      <c r="D11" s="725"/>
      <c r="E11" s="725"/>
      <c r="F11" s="725"/>
      <c r="G11" s="725"/>
      <c r="H11" s="725"/>
      <c r="I11" s="725"/>
      <c r="J11" s="731"/>
      <c r="K11" s="157"/>
    </row>
    <row r="12" spans="1:11" ht="12.75" customHeight="1">
      <c r="A12" s="730"/>
      <c r="B12" s="725"/>
      <c r="C12" s="725"/>
      <c r="D12" s="725"/>
      <c r="E12" s="725"/>
      <c r="F12" s="725"/>
      <c r="G12" s="725"/>
      <c r="H12" s="725"/>
      <c r="I12" s="725"/>
      <c r="J12" s="731"/>
      <c r="K12" s="157"/>
    </row>
    <row r="13" spans="1:11" ht="12.75" customHeight="1">
      <c r="A13" s="730"/>
      <c r="B13" s="725"/>
      <c r="C13" s="725"/>
      <c r="D13" s="725"/>
      <c r="E13" s="725"/>
      <c r="F13" s="725"/>
      <c r="G13" s="725"/>
      <c r="H13" s="725"/>
      <c r="I13" s="725"/>
      <c r="J13" s="731"/>
      <c r="K13" s="157"/>
    </row>
    <row r="14" spans="1:11" ht="12.75" customHeight="1">
      <c r="A14" s="730"/>
      <c r="B14" s="725"/>
      <c r="C14" s="725"/>
      <c r="D14" s="725"/>
      <c r="E14" s="725"/>
      <c r="F14" s="725"/>
      <c r="G14" s="725"/>
      <c r="H14" s="725"/>
      <c r="I14" s="725"/>
      <c r="J14" s="731"/>
      <c r="K14" s="157"/>
    </row>
    <row r="15" spans="1:11" ht="12.75" customHeight="1">
      <c r="A15" s="730"/>
      <c r="B15" s="725"/>
      <c r="C15" s="725"/>
      <c r="D15" s="725"/>
      <c r="E15" s="725"/>
      <c r="F15" s="725"/>
      <c r="G15" s="725"/>
      <c r="H15" s="725"/>
      <c r="I15" s="725"/>
      <c r="J15" s="731"/>
      <c r="K15" s="157"/>
    </row>
    <row r="16" spans="1:11" ht="12.75" customHeight="1">
      <c r="A16" s="730"/>
      <c r="B16" s="725"/>
      <c r="C16" s="725"/>
      <c r="D16" s="725"/>
      <c r="E16" s="725"/>
      <c r="F16" s="725"/>
      <c r="G16" s="725"/>
      <c r="H16" s="725"/>
      <c r="I16" s="725"/>
      <c r="J16" s="731"/>
      <c r="K16" s="157"/>
    </row>
    <row r="17" spans="1:11" ht="12.75" customHeight="1">
      <c r="A17" s="732"/>
      <c r="B17" s="726"/>
      <c r="C17" s="726"/>
      <c r="D17" s="726"/>
      <c r="E17" s="726"/>
      <c r="F17" s="726"/>
      <c r="G17" s="726"/>
      <c r="H17" s="726"/>
      <c r="I17" s="726"/>
      <c r="J17" s="733"/>
      <c r="K17" s="158" t="str">
        <f>LEN(A10)&amp;"字"</f>
        <v>0字</v>
      </c>
    </row>
    <row r="18" spans="1:11" ht="12.75" customHeight="1">
      <c r="A18" s="157"/>
      <c r="B18" s="157"/>
      <c r="C18" s="157"/>
      <c r="D18" s="157"/>
      <c r="E18" s="157"/>
      <c r="F18" s="157"/>
      <c r="G18" s="157"/>
      <c r="H18" s="157"/>
      <c r="I18" s="157"/>
      <c r="J18" s="157"/>
      <c r="K18" s="158"/>
    </row>
    <row r="19" spans="1:11" ht="12.75" customHeight="1">
      <c r="A19" s="724" t="s">
        <v>204</v>
      </c>
      <c r="B19" s="725"/>
      <c r="C19" s="725"/>
      <c r="D19" s="725"/>
      <c r="E19" s="725"/>
      <c r="F19" s="725"/>
      <c r="G19" s="725"/>
      <c r="H19" s="725"/>
      <c r="I19" s="725"/>
      <c r="J19" s="725"/>
      <c r="K19" s="158"/>
    </row>
    <row r="20" spans="1:11" ht="12.75" customHeight="1">
      <c r="A20" s="725"/>
      <c r="B20" s="725"/>
      <c r="C20" s="725"/>
      <c r="D20" s="725"/>
      <c r="E20" s="725"/>
      <c r="F20" s="725"/>
      <c r="G20" s="725"/>
      <c r="H20" s="725"/>
      <c r="I20" s="725"/>
      <c r="J20" s="725"/>
      <c r="K20" s="158"/>
    </row>
    <row r="21" spans="1:11" ht="12.75" customHeight="1">
      <c r="A21" s="726"/>
      <c r="B21" s="726"/>
      <c r="C21" s="726"/>
      <c r="D21" s="726"/>
      <c r="E21" s="726"/>
      <c r="F21" s="726"/>
      <c r="G21" s="726"/>
      <c r="H21" s="726"/>
      <c r="I21" s="726"/>
      <c r="J21" s="726"/>
      <c r="K21" s="158"/>
    </row>
    <row r="22" spans="1:11" ht="12.75" customHeight="1">
      <c r="A22" s="727"/>
      <c r="B22" s="728"/>
      <c r="C22" s="728"/>
      <c r="D22" s="728"/>
      <c r="E22" s="728"/>
      <c r="F22" s="728"/>
      <c r="G22" s="728"/>
      <c r="H22" s="728"/>
      <c r="I22" s="728"/>
      <c r="J22" s="729"/>
      <c r="K22" s="158"/>
    </row>
    <row r="23" spans="1:11" ht="12.75" customHeight="1">
      <c r="A23" s="730"/>
      <c r="B23" s="725"/>
      <c r="C23" s="725"/>
      <c r="D23" s="725"/>
      <c r="E23" s="725"/>
      <c r="F23" s="725"/>
      <c r="G23" s="725"/>
      <c r="H23" s="725"/>
      <c r="I23" s="725"/>
      <c r="J23" s="731"/>
      <c r="K23" s="158"/>
    </row>
    <row r="24" spans="1:11" ht="12.75" customHeight="1">
      <c r="A24" s="730"/>
      <c r="B24" s="725"/>
      <c r="C24" s="725"/>
      <c r="D24" s="725"/>
      <c r="E24" s="725"/>
      <c r="F24" s="725"/>
      <c r="G24" s="725"/>
      <c r="H24" s="725"/>
      <c r="I24" s="725"/>
      <c r="J24" s="731"/>
      <c r="K24" s="158"/>
    </row>
    <row r="25" spans="1:11" ht="12.75" customHeight="1">
      <c r="A25" s="730"/>
      <c r="B25" s="725"/>
      <c r="C25" s="725"/>
      <c r="D25" s="725"/>
      <c r="E25" s="725"/>
      <c r="F25" s="725"/>
      <c r="G25" s="725"/>
      <c r="H25" s="725"/>
      <c r="I25" s="725"/>
      <c r="J25" s="731"/>
      <c r="K25" s="158"/>
    </row>
    <row r="26" spans="1:11" ht="12.75" customHeight="1">
      <c r="A26" s="730"/>
      <c r="B26" s="725"/>
      <c r="C26" s="725"/>
      <c r="D26" s="725"/>
      <c r="E26" s="725"/>
      <c r="F26" s="725"/>
      <c r="G26" s="725"/>
      <c r="H26" s="725"/>
      <c r="I26" s="725"/>
      <c r="J26" s="731"/>
      <c r="K26" s="158"/>
    </row>
    <row r="27" spans="1:11" ht="12.75" customHeight="1">
      <c r="A27" s="730"/>
      <c r="B27" s="725"/>
      <c r="C27" s="725"/>
      <c r="D27" s="725"/>
      <c r="E27" s="725"/>
      <c r="F27" s="725"/>
      <c r="G27" s="725"/>
      <c r="H27" s="725"/>
      <c r="I27" s="725"/>
      <c r="J27" s="731"/>
      <c r="K27" s="158"/>
    </row>
    <row r="28" spans="1:11" ht="12.75" customHeight="1">
      <c r="A28" s="730"/>
      <c r="B28" s="725"/>
      <c r="C28" s="725"/>
      <c r="D28" s="725"/>
      <c r="E28" s="725"/>
      <c r="F28" s="725"/>
      <c r="G28" s="725"/>
      <c r="H28" s="725"/>
      <c r="I28" s="725"/>
      <c r="J28" s="731"/>
      <c r="K28" s="158"/>
    </row>
    <row r="29" spans="1:11" ht="12.75" customHeight="1">
      <c r="A29" s="732"/>
      <c r="B29" s="726"/>
      <c r="C29" s="726"/>
      <c r="D29" s="726"/>
      <c r="E29" s="726"/>
      <c r="F29" s="726"/>
      <c r="G29" s="726"/>
      <c r="H29" s="726"/>
      <c r="I29" s="726"/>
      <c r="J29" s="733"/>
      <c r="K29" s="158" t="str">
        <f>LEN(A22)&amp;"字"</f>
        <v>0字</v>
      </c>
    </row>
    <row r="30" spans="1:11" ht="12.75" customHeight="1">
      <c r="A30" s="157"/>
      <c r="B30" s="157"/>
      <c r="C30" s="157"/>
      <c r="D30" s="157"/>
      <c r="E30" s="157"/>
      <c r="F30" s="157"/>
      <c r="G30" s="157"/>
      <c r="H30" s="157"/>
      <c r="I30" s="157"/>
      <c r="J30" s="157"/>
      <c r="K30" s="158"/>
    </row>
    <row r="31" spans="1:11" ht="12.75" customHeight="1">
      <c r="A31" s="724" t="s">
        <v>205</v>
      </c>
      <c r="B31" s="725"/>
      <c r="C31" s="725"/>
      <c r="D31" s="725"/>
      <c r="E31" s="725"/>
      <c r="F31" s="725"/>
      <c r="G31" s="725"/>
      <c r="H31" s="725"/>
      <c r="I31" s="725"/>
      <c r="J31" s="725"/>
      <c r="K31" s="158"/>
    </row>
    <row r="32" spans="1:11" ht="12.75" customHeight="1">
      <c r="A32" s="726"/>
      <c r="B32" s="726"/>
      <c r="C32" s="726"/>
      <c r="D32" s="726"/>
      <c r="E32" s="726"/>
      <c r="F32" s="726"/>
      <c r="G32" s="726"/>
      <c r="H32" s="726"/>
      <c r="I32" s="726"/>
      <c r="J32" s="726"/>
      <c r="K32" s="158"/>
    </row>
    <row r="33" spans="1:11" ht="12.75" customHeight="1">
      <c r="A33" s="727"/>
      <c r="B33" s="728"/>
      <c r="C33" s="728"/>
      <c r="D33" s="728"/>
      <c r="E33" s="728"/>
      <c r="F33" s="728"/>
      <c r="G33" s="728"/>
      <c r="H33" s="728"/>
      <c r="I33" s="728"/>
      <c r="J33" s="729"/>
      <c r="K33" s="158"/>
    </row>
    <row r="34" spans="1:11" ht="12.75" customHeight="1">
      <c r="A34" s="730"/>
      <c r="B34" s="725"/>
      <c r="C34" s="725"/>
      <c r="D34" s="725"/>
      <c r="E34" s="725"/>
      <c r="F34" s="725"/>
      <c r="G34" s="725"/>
      <c r="H34" s="725"/>
      <c r="I34" s="725"/>
      <c r="J34" s="731"/>
      <c r="K34" s="158"/>
    </row>
    <row r="35" spans="1:11" ht="12.75" customHeight="1">
      <c r="A35" s="730"/>
      <c r="B35" s="725"/>
      <c r="C35" s="725"/>
      <c r="D35" s="725"/>
      <c r="E35" s="725"/>
      <c r="F35" s="725"/>
      <c r="G35" s="725"/>
      <c r="H35" s="725"/>
      <c r="I35" s="725"/>
      <c r="J35" s="731"/>
      <c r="K35" s="158"/>
    </row>
    <row r="36" spans="1:11" ht="12.75" customHeight="1">
      <c r="A36" s="730"/>
      <c r="B36" s="725"/>
      <c r="C36" s="725"/>
      <c r="D36" s="725"/>
      <c r="E36" s="725"/>
      <c r="F36" s="725"/>
      <c r="G36" s="725"/>
      <c r="H36" s="725"/>
      <c r="I36" s="725"/>
      <c r="J36" s="731"/>
      <c r="K36" s="158"/>
    </row>
    <row r="37" spans="1:11" ht="12.75" customHeight="1">
      <c r="A37" s="730"/>
      <c r="B37" s="725"/>
      <c r="C37" s="725"/>
      <c r="D37" s="725"/>
      <c r="E37" s="725"/>
      <c r="F37" s="725"/>
      <c r="G37" s="725"/>
      <c r="H37" s="725"/>
      <c r="I37" s="725"/>
      <c r="J37" s="731"/>
      <c r="K37" s="158"/>
    </row>
    <row r="38" spans="1:11" ht="12.75" customHeight="1">
      <c r="A38" s="730"/>
      <c r="B38" s="725"/>
      <c r="C38" s="725"/>
      <c r="D38" s="725"/>
      <c r="E38" s="725"/>
      <c r="F38" s="725"/>
      <c r="G38" s="725"/>
      <c r="H38" s="725"/>
      <c r="I38" s="725"/>
      <c r="J38" s="731"/>
      <c r="K38" s="158"/>
    </row>
    <row r="39" spans="1:11" ht="12.75" customHeight="1">
      <c r="A39" s="730"/>
      <c r="B39" s="725"/>
      <c r="C39" s="725"/>
      <c r="D39" s="725"/>
      <c r="E39" s="725"/>
      <c r="F39" s="725"/>
      <c r="G39" s="725"/>
      <c r="H39" s="725"/>
      <c r="I39" s="725"/>
      <c r="J39" s="731"/>
      <c r="K39" s="158"/>
    </row>
    <row r="40" spans="1:11" ht="12.75" customHeight="1">
      <c r="A40" s="732"/>
      <c r="B40" s="726"/>
      <c r="C40" s="726"/>
      <c r="D40" s="726"/>
      <c r="E40" s="726"/>
      <c r="F40" s="726"/>
      <c r="G40" s="726"/>
      <c r="H40" s="726"/>
      <c r="I40" s="726"/>
      <c r="J40" s="733"/>
      <c r="K40" s="158" t="str">
        <f>LEN(A33)&amp;"字"</f>
        <v>0字</v>
      </c>
    </row>
    <row r="41" spans="1:11" ht="12.75" customHeight="1">
      <c r="A41" s="157"/>
      <c r="B41" s="157"/>
      <c r="C41" s="157"/>
      <c r="D41" s="157"/>
      <c r="E41" s="157"/>
      <c r="F41" s="157"/>
      <c r="G41" s="157"/>
      <c r="H41" s="157"/>
      <c r="I41" s="157"/>
      <c r="J41" s="157"/>
      <c r="K41" s="158"/>
    </row>
    <row r="42" spans="1:11" ht="12.75" customHeight="1">
      <c r="A42" s="724" t="s">
        <v>206</v>
      </c>
      <c r="B42" s="725"/>
      <c r="C42" s="725"/>
      <c r="D42" s="725"/>
      <c r="E42" s="725"/>
      <c r="F42" s="725"/>
      <c r="G42" s="725"/>
      <c r="H42" s="725"/>
      <c r="I42" s="725"/>
      <c r="J42" s="725"/>
      <c r="K42" s="158"/>
    </row>
    <row r="43" spans="1:11" ht="12.75" customHeight="1">
      <c r="A43" s="725"/>
      <c r="B43" s="725"/>
      <c r="C43" s="725"/>
      <c r="D43" s="725"/>
      <c r="E43" s="725"/>
      <c r="F43" s="725"/>
      <c r="G43" s="725"/>
      <c r="H43" s="725"/>
      <c r="I43" s="725"/>
      <c r="J43" s="725"/>
      <c r="K43" s="158"/>
    </row>
    <row r="44" spans="1:11" ht="12.75" customHeight="1">
      <c r="A44" s="725"/>
      <c r="B44" s="725"/>
      <c r="C44" s="725"/>
      <c r="D44" s="725"/>
      <c r="E44" s="725"/>
      <c r="F44" s="725"/>
      <c r="G44" s="725"/>
      <c r="H44" s="725"/>
      <c r="I44" s="725"/>
      <c r="J44" s="725"/>
      <c r="K44" s="158"/>
    </row>
    <row r="45" spans="1:11" ht="12.75" customHeight="1">
      <c r="A45" s="726"/>
      <c r="B45" s="726"/>
      <c r="C45" s="726"/>
      <c r="D45" s="726"/>
      <c r="E45" s="726"/>
      <c r="F45" s="726"/>
      <c r="G45" s="726"/>
      <c r="H45" s="726"/>
      <c r="I45" s="726"/>
      <c r="J45" s="726"/>
      <c r="K45" s="158"/>
    </row>
    <row r="46" spans="1:11" ht="12.75" customHeight="1">
      <c r="A46" s="727"/>
      <c r="B46" s="728"/>
      <c r="C46" s="728"/>
      <c r="D46" s="728"/>
      <c r="E46" s="728"/>
      <c r="F46" s="728"/>
      <c r="G46" s="728"/>
      <c r="H46" s="728"/>
      <c r="I46" s="728"/>
      <c r="J46" s="729"/>
      <c r="K46" s="158"/>
    </row>
    <row r="47" spans="1:11" ht="12.75" customHeight="1">
      <c r="A47" s="730"/>
      <c r="B47" s="725"/>
      <c r="C47" s="725"/>
      <c r="D47" s="725"/>
      <c r="E47" s="725"/>
      <c r="F47" s="725"/>
      <c r="G47" s="725"/>
      <c r="H47" s="725"/>
      <c r="I47" s="725"/>
      <c r="J47" s="731"/>
      <c r="K47" s="158"/>
    </row>
    <row r="48" spans="1:11" ht="12.75" customHeight="1">
      <c r="A48" s="730"/>
      <c r="B48" s="725"/>
      <c r="C48" s="725"/>
      <c r="D48" s="725"/>
      <c r="E48" s="725"/>
      <c r="F48" s="725"/>
      <c r="G48" s="725"/>
      <c r="H48" s="725"/>
      <c r="I48" s="725"/>
      <c r="J48" s="731"/>
      <c r="K48" s="158"/>
    </row>
    <row r="49" spans="1:11" ht="12.75" customHeight="1">
      <c r="A49" s="730"/>
      <c r="B49" s="725"/>
      <c r="C49" s="725"/>
      <c r="D49" s="725"/>
      <c r="E49" s="725"/>
      <c r="F49" s="725"/>
      <c r="G49" s="725"/>
      <c r="H49" s="725"/>
      <c r="I49" s="725"/>
      <c r="J49" s="731"/>
      <c r="K49" s="158"/>
    </row>
    <row r="50" spans="1:11" ht="12.75" customHeight="1">
      <c r="A50" s="730"/>
      <c r="B50" s="725"/>
      <c r="C50" s="725"/>
      <c r="D50" s="725"/>
      <c r="E50" s="725"/>
      <c r="F50" s="725"/>
      <c r="G50" s="725"/>
      <c r="H50" s="725"/>
      <c r="I50" s="725"/>
      <c r="J50" s="731"/>
      <c r="K50" s="158"/>
    </row>
    <row r="51" spans="1:11" ht="12.75" customHeight="1">
      <c r="A51" s="730"/>
      <c r="B51" s="725"/>
      <c r="C51" s="725"/>
      <c r="D51" s="725"/>
      <c r="E51" s="725"/>
      <c r="F51" s="725"/>
      <c r="G51" s="725"/>
      <c r="H51" s="725"/>
      <c r="I51" s="725"/>
      <c r="J51" s="731"/>
      <c r="K51" s="158"/>
    </row>
    <row r="52" spans="1:11" ht="12.75" customHeight="1">
      <c r="A52" s="730"/>
      <c r="B52" s="725"/>
      <c r="C52" s="725"/>
      <c r="D52" s="725"/>
      <c r="E52" s="725"/>
      <c r="F52" s="725"/>
      <c r="G52" s="725"/>
      <c r="H52" s="725"/>
      <c r="I52" s="725"/>
      <c r="J52" s="731"/>
      <c r="K52" s="158"/>
    </row>
    <row r="53" spans="1:11" ht="12.75" customHeight="1">
      <c r="A53" s="732"/>
      <c r="B53" s="726"/>
      <c r="C53" s="726"/>
      <c r="D53" s="726"/>
      <c r="E53" s="726"/>
      <c r="F53" s="726"/>
      <c r="G53" s="726"/>
      <c r="H53" s="726"/>
      <c r="I53" s="726"/>
      <c r="J53" s="733"/>
      <c r="K53" s="158" t="str">
        <f>LEN(A46)&amp;"字"</f>
        <v>0字</v>
      </c>
    </row>
    <row r="54" spans="1:11" ht="12.75" customHeight="1">
      <c r="A54" s="157"/>
      <c r="B54" s="157"/>
      <c r="C54" s="157"/>
      <c r="D54" s="157"/>
      <c r="E54" s="157"/>
      <c r="F54" s="157"/>
      <c r="G54" s="157"/>
      <c r="H54" s="157"/>
      <c r="I54" s="157"/>
      <c r="J54" s="157"/>
      <c r="K54" s="158"/>
    </row>
    <row r="55" spans="1:11" ht="12.75" customHeight="1">
      <c r="A55" s="724" t="s">
        <v>207</v>
      </c>
      <c r="B55" s="725"/>
      <c r="C55" s="725"/>
      <c r="D55" s="725"/>
      <c r="E55" s="725"/>
      <c r="F55" s="725"/>
      <c r="G55" s="725"/>
      <c r="H55" s="725"/>
      <c r="I55" s="725"/>
      <c r="J55" s="725"/>
      <c r="K55" s="158"/>
    </row>
    <row r="56" spans="1:11" ht="12.75" customHeight="1">
      <c r="A56" s="725"/>
      <c r="B56" s="725"/>
      <c r="C56" s="725"/>
      <c r="D56" s="725"/>
      <c r="E56" s="725"/>
      <c r="F56" s="725"/>
      <c r="G56" s="725"/>
      <c r="H56" s="725"/>
      <c r="I56" s="725"/>
      <c r="J56" s="725"/>
      <c r="K56" s="158"/>
    </row>
    <row r="57" spans="1:11" ht="12.75" customHeight="1">
      <c r="A57" s="725"/>
      <c r="B57" s="725"/>
      <c r="C57" s="725"/>
      <c r="D57" s="725"/>
      <c r="E57" s="725"/>
      <c r="F57" s="725"/>
      <c r="G57" s="725"/>
      <c r="H57" s="725"/>
      <c r="I57" s="725"/>
      <c r="J57" s="725"/>
      <c r="K57" s="158"/>
    </row>
    <row r="58" spans="1:11" ht="12.75" customHeight="1">
      <c r="A58" s="725"/>
      <c r="B58" s="725"/>
      <c r="C58" s="725"/>
      <c r="D58" s="725"/>
      <c r="E58" s="725"/>
      <c r="F58" s="725"/>
      <c r="G58" s="725"/>
      <c r="H58" s="725"/>
      <c r="I58" s="725"/>
      <c r="J58" s="725"/>
      <c r="K58" s="158"/>
    </row>
    <row r="59" spans="1:11" ht="12.75" customHeight="1">
      <c r="A59" s="725"/>
      <c r="B59" s="725"/>
      <c r="C59" s="725"/>
      <c r="D59" s="725"/>
      <c r="E59" s="725"/>
      <c r="F59" s="725"/>
      <c r="G59" s="725"/>
      <c r="H59" s="725"/>
      <c r="I59" s="725"/>
      <c r="J59" s="725"/>
      <c r="K59" s="158"/>
    </row>
    <row r="60" spans="1:11" ht="12.75" customHeight="1">
      <c r="A60" s="725"/>
      <c r="B60" s="725"/>
      <c r="C60" s="725"/>
      <c r="D60" s="725"/>
      <c r="E60" s="725"/>
      <c r="F60" s="725"/>
      <c r="G60" s="725"/>
      <c r="H60" s="725"/>
      <c r="I60" s="725"/>
      <c r="J60" s="725"/>
      <c r="K60" s="158"/>
    </row>
    <row r="61" spans="1:11" ht="12.75" customHeight="1">
      <c r="A61" s="159" t="s">
        <v>208</v>
      </c>
      <c r="B61" s="157" t="s">
        <v>209</v>
      </c>
      <c r="C61" s="157"/>
      <c r="D61" s="157"/>
      <c r="E61" s="157"/>
      <c r="F61" s="157"/>
      <c r="G61" s="157"/>
      <c r="H61" s="157"/>
      <c r="I61" s="157"/>
      <c r="J61" s="157"/>
      <c r="K61" s="158"/>
    </row>
  </sheetData>
  <mergeCells count="12">
    <mergeCell ref="A31:J32"/>
    <mergeCell ref="A33:J40"/>
    <mergeCell ref="A42:J45"/>
    <mergeCell ref="A46:J53"/>
    <mergeCell ref="A55:J60"/>
    <mergeCell ref="A19:J21"/>
    <mergeCell ref="A22:J29"/>
    <mergeCell ref="A1:J1"/>
    <mergeCell ref="A2:E2"/>
    <mergeCell ref="G2:J2"/>
    <mergeCell ref="A4:J9"/>
    <mergeCell ref="A10:J17"/>
  </mergeCells>
  <phoneticPr fontId="30"/>
  <dataValidations count="1">
    <dataValidation type="list" allowBlank="1" showInputMessage="1" showErrorMessage="1" sqref="A61" xr:uid="{B0A6BD5B-5307-4D16-A863-5D65113CA59D}">
      <formula1>"□,☑"</formula1>
    </dataValidation>
  </dataValidations>
  <pageMargins left="0.7" right="0.7" top="0.75" bottom="0.75" header="0" footer="0"/>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62"/>
  <sheetViews>
    <sheetView view="pageBreakPreview" zoomScaleNormal="100" zoomScaleSheetLayoutView="100" workbookViewId="0">
      <selection sqref="A1:J1"/>
    </sheetView>
  </sheetViews>
  <sheetFormatPr defaultColWidth="14.44140625" defaultRowHeight="15" customHeight="1"/>
  <cols>
    <col min="1" max="10" width="8.6640625" customWidth="1"/>
    <col min="11" max="11" width="5.33203125" customWidth="1"/>
  </cols>
  <sheetData>
    <row r="1" spans="1:11" ht="24.75" customHeight="1">
      <c r="A1" s="734" t="s">
        <v>210</v>
      </c>
      <c r="B1" s="627"/>
      <c r="C1" s="627"/>
      <c r="D1" s="627"/>
      <c r="E1" s="627"/>
      <c r="F1" s="627"/>
      <c r="G1" s="627"/>
      <c r="H1" s="627"/>
      <c r="I1" s="627"/>
      <c r="J1" s="627"/>
    </row>
    <row r="2" spans="1:11" ht="12.75" customHeight="1">
      <c r="A2" s="735" t="str">
        <f>"第二志望コース："&amp;入力シート!D7</f>
        <v>第二志望コース：</v>
      </c>
      <c r="B2" s="726"/>
      <c r="C2" s="726"/>
      <c r="D2" s="726"/>
      <c r="E2" s="726"/>
      <c r="F2" s="157"/>
      <c r="G2" s="735" t="str">
        <f>"氏名："&amp;入力シート!D12&amp;"　"&amp;入力シート!H12</f>
        <v>氏名：　</v>
      </c>
      <c r="H2" s="726"/>
      <c r="I2" s="726"/>
      <c r="J2" s="726"/>
      <c r="K2" s="157"/>
    </row>
    <row r="3" spans="1:11" ht="12.75" customHeight="1">
      <c r="A3" s="157"/>
      <c r="B3" s="157"/>
      <c r="C3" s="157"/>
      <c r="D3" s="157"/>
      <c r="E3" s="157"/>
      <c r="F3" s="157"/>
      <c r="G3" s="157"/>
      <c r="H3" s="157"/>
      <c r="I3" s="157"/>
      <c r="J3" s="157"/>
      <c r="K3" s="157"/>
    </row>
    <row r="4" spans="1:11" ht="12.75" customHeight="1">
      <c r="A4" s="724" t="s">
        <v>211</v>
      </c>
      <c r="B4" s="725"/>
      <c r="C4" s="725"/>
      <c r="D4" s="725"/>
      <c r="E4" s="725"/>
      <c r="F4" s="725"/>
      <c r="G4" s="725"/>
      <c r="H4" s="725"/>
      <c r="I4" s="725"/>
      <c r="J4" s="725"/>
      <c r="K4" s="157"/>
    </row>
    <row r="5" spans="1:11" ht="12.75" customHeight="1">
      <c r="A5" s="725"/>
      <c r="B5" s="725"/>
      <c r="C5" s="725"/>
      <c r="D5" s="725"/>
      <c r="E5" s="725"/>
      <c r="F5" s="725"/>
      <c r="G5" s="725"/>
      <c r="H5" s="725"/>
      <c r="I5" s="725"/>
      <c r="J5" s="725"/>
      <c r="K5" s="157"/>
    </row>
    <row r="6" spans="1:11" ht="12.75" customHeight="1">
      <c r="A6" s="725"/>
      <c r="B6" s="725"/>
      <c r="C6" s="725"/>
      <c r="D6" s="725"/>
      <c r="E6" s="725"/>
      <c r="F6" s="725"/>
      <c r="G6" s="725"/>
      <c r="H6" s="725"/>
      <c r="I6" s="725"/>
      <c r="J6" s="725"/>
      <c r="K6" s="157"/>
    </row>
    <row r="7" spans="1:11" ht="12.75" customHeight="1">
      <c r="A7" s="725"/>
      <c r="B7" s="725"/>
      <c r="C7" s="725"/>
      <c r="D7" s="725"/>
      <c r="E7" s="725"/>
      <c r="F7" s="725"/>
      <c r="G7" s="725"/>
      <c r="H7" s="725"/>
      <c r="I7" s="725"/>
      <c r="J7" s="725"/>
      <c r="K7" s="157"/>
    </row>
    <row r="8" spans="1:11" ht="12.75" customHeight="1">
      <c r="A8" s="725"/>
      <c r="B8" s="725"/>
      <c r="C8" s="725"/>
      <c r="D8" s="725"/>
      <c r="E8" s="725"/>
      <c r="F8" s="725"/>
      <c r="G8" s="725"/>
      <c r="H8" s="725"/>
      <c r="I8" s="725"/>
      <c r="J8" s="725"/>
      <c r="K8" s="157"/>
    </row>
    <row r="9" spans="1:11" ht="12.75" customHeight="1">
      <c r="A9" s="725"/>
      <c r="B9" s="725"/>
      <c r="C9" s="725"/>
      <c r="D9" s="725"/>
      <c r="E9" s="725"/>
      <c r="F9" s="725"/>
      <c r="G9" s="725"/>
      <c r="H9" s="725"/>
      <c r="I9" s="725"/>
      <c r="J9" s="725"/>
      <c r="K9" s="157"/>
    </row>
    <row r="10" spans="1:11" ht="12.75" customHeight="1">
      <c r="A10" s="726"/>
      <c r="B10" s="726"/>
      <c r="C10" s="726"/>
      <c r="D10" s="726"/>
      <c r="E10" s="726"/>
      <c r="F10" s="726"/>
      <c r="G10" s="726"/>
      <c r="H10" s="726"/>
      <c r="I10" s="726"/>
      <c r="J10" s="726"/>
      <c r="K10" s="157"/>
    </row>
    <row r="11" spans="1:11" ht="12.75" customHeight="1">
      <c r="A11" s="727"/>
      <c r="B11" s="728"/>
      <c r="C11" s="728"/>
      <c r="D11" s="728"/>
      <c r="E11" s="728"/>
      <c r="F11" s="728"/>
      <c r="G11" s="728"/>
      <c r="H11" s="728"/>
      <c r="I11" s="728"/>
      <c r="J11" s="729"/>
      <c r="K11" s="157"/>
    </row>
    <row r="12" spans="1:11" ht="12.75" customHeight="1">
      <c r="A12" s="730"/>
      <c r="B12" s="725"/>
      <c r="C12" s="725"/>
      <c r="D12" s="725"/>
      <c r="E12" s="725"/>
      <c r="F12" s="725"/>
      <c r="G12" s="725"/>
      <c r="H12" s="725"/>
      <c r="I12" s="725"/>
      <c r="J12" s="731"/>
      <c r="K12" s="157"/>
    </row>
    <row r="13" spans="1:11" ht="12.75" customHeight="1">
      <c r="A13" s="730"/>
      <c r="B13" s="725"/>
      <c r="C13" s="725"/>
      <c r="D13" s="725"/>
      <c r="E13" s="725"/>
      <c r="F13" s="725"/>
      <c r="G13" s="725"/>
      <c r="H13" s="725"/>
      <c r="I13" s="725"/>
      <c r="J13" s="731"/>
      <c r="K13" s="157"/>
    </row>
    <row r="14" spans="1:11" ht="12.75" customHeight="1">
      <c r="A14" s="730"/>
      <c r="B14" s="725"/>
      <c r="C14" s="725"/>
      <c r="D14" s="725"/>
      <c r="E14" s="725"/>
      <c r="F14" s="725"/>
      <c r="G14" s="725"/>
      <c r="H14" s="725"/>
      <c r="I14" s="725"/>
      <c r="J14" s="731"/>
      <c r="K14" s="157"/>
    </row>
    <row r="15" spans="1:11" ht="12.75" customHeight="1">
      <c r="A15" s="730"/>
      <c r="B15" s="725"/>
      <c r="C15" s="725"/>
      <c r="D15" s="725"/>
      <c r="E15" s="725"/>
      <c r="F15" s="725"/>
      <c r="G15" s="725"/>
      <c r="H15" s="725"/>
      <c r="I15" s="725"/>
      <c r="J15" s="731"/>
      <c r="K15" s="157"/>
    </row>
    <row r="16" spans="1:11" ht="12.75" customHeight="1">
      <c r="A16" s="730"/>
      <c r="B16" s="725"/>
      <c r="C16" s="725"/>
      <c r="D16" s="725"/>
      <c r="E16" s="725"/>
      <c r="F16" s="725"/>
      <c r="G16" s="725"/>
      <c r="H16" s="725"/>
      <c r="I16" s="725"/>
      <c r="J16" s="731"/>
      <c r="K16" s="157"/>
    </row>
    <row r="17" spans="1:11" ht="12.75" customHeight="1">
      <c r="A17" s="730"/>
      <c r="B17" s="725"/>
      <c r="C17" s="725"/>
      <c r="D17" s="725"/>
      <c r="E17" s="725"/>
      <c r="F17" s="725"/>
      <c r="G17" s="725"/>
      <c r="H17" s="725"/>
      <c r="I17" s="725"/>
      <c r="J17" s="731"/>
      <c r="K17" s="158"/>
    </row>
    <row r="18" spans="1:11" ht="12.75" customHeight="1">
      <c r="A18" s="732"/>
      <c r="B18" s="726"/>
      <c r="C18" s="726"/>
      <c r="D18" s="726"/>
      <c r="E18" s="726"/>
      <c r="F18" s="726"/>
      <c r="G18" s="726"/>
      <c r="H18" s="726"/>
      <c r="I18" s="726"/>
      <c r="J18" s="733"/>
      <c r="K18" s="158" t="str">
        <f>LEN(A11)&amp;"字"</f>
        <v>0字</v>
      </c>
    </row>
    <row r="19" spans="1:11" ht="12.75" customHeight="1">
      <c r="A19" s="157"/>
      <c r="B19" s="157"/>
      <c r="C19" s="157"/>
      <c r="D19" s="157"/>
      <c r="E19" s="157"/>
      <c r="F19" s="157"/>
      <c r="G19" s="157"/>
      <c r="H19" s="157"/>
      <c r="I19" s="157"/>
      <c r="J19" s="157"/>
      <c r="K19" s="158"/>
    </row>
    <row r="20" spans="1:11" ht="12.75" customHeight="1">
      <c r="A20" s="724" t="s">
        <v>212</v>
      </c>
      <c r="B20" s="725"/>
      <c r="C20" s="725"/>
      <c r="D20" s="725"/>
      <c r="E20" s="725"/>
      <c r="F20" s="725"/>
      <c r="G20" s="725"/>
      <c r="H20" s="725"/>
      <c r="I20" s="725"/>
      <c r="J20" s="725"/>
      <c r="K20" s="158"/>
    </row>
    <row r="21" spans="1:11" ht="12.75" customHeight="1">
      <c r="A21" s="725"/>
      <c r="B21" s="725"/>
      <c r="C21" s="725"/>
      <c r="D21" s="725"/>
      <c r="E21" s="725"/>
      <c r="F21" s="725"/>
      <c r="G21" s="725"/>
      <c r="H21" s="725"/>
      <c r="I21" s="725"/>
      <c r="J21" s="725"/>
      <c r="K21" s="158"/>
    </row>
    <row r="22" spans="1:11" ht="12.75" customHeight="1">
      <c r="A22" s="726"/>
      <c r="B22" s="726"/>
      <c r="C22" s="726"/>
      <c r="D22" s="726"/>
      <c r="E22" s="726"/>
      <c r="F22" s="726"/>
      <c r="G22" s="726"/>
      <c r="H22" s="726"/>
      <c r="I22" s="726"/>
      <c r="J22" s="726"/>
      <c r="K22" s="158"/>
    </row>
    <row r="23" spans="1:11" ht="12.75" customHeight="1">
      <c r="A23" s="727"/>
      <c r="B23" s="728"/>
      <c r="C23" s="728"/>
      <c r="D23" s="728"/>
      <c r="E23" s="728"/>
      <c r="F23" s="728"/>
      <c r="G23" s="728"/>
      <c r="H23" s="728"/>
      <c r="I23" s="728"/>
      <c r="J23" s="729"/>
      <c r="K23" s="158"/>
    </row>
    <row r="24" spans="1:11" ht="12.75" customHeight="1">
      <c r="A24" s="730"/>
      <c r="B24" s="725"/>
      <c r="C24" s="725"/>
      <c r="D24" s="725"/>
      <c r="E24" s="725"/>
      <c r="F24" s="725"/>
      <c r="G24" s="725"/>
      <c r="H24" s="725"/>
      <c r="I24" s="725"/>
      <c r="J24" s="731"/>
      <c r="K24" s="158"/>
    </row>
    <row r="25" spans="1:11" ht="12.75" customHeight="1">
      <c r="A25" s="730"/>
      <c r="B25" s="725"/>
      <c r="C25" s="725"/>
      <c r="D25" s="725"/>
      <c r="E25" s="725"/>
      <c r="F25" s="725"/>
      <c r="G25" s="725"/>
      <c r="H25" s="725"/>
      <c r="I25" s="725"/>
      <c r="J25" s="731"/>
      <c r="K25" s="158"/>
    </row>
    <row r="26" spans="1:11" ht="12.75" customHeight="1">
      <c r="A26" s="730"/>
      <c r="B26" s="725"/>
      <c r="C26" s="725"/>
      <c r="D26" s="725"/>
      <c r="E26" s="725"/>
      <c r="F26" s="725"/>
      <c r="G26" s="725"/>
      <c r="H26" s="725"/>
      <c r="I26" s="725"/>
      <c r="J26" s="731"/>
      <c r="K26" s="158"/>
    </row>
    <row r="27" spans="1:11" ht="12.75" customHeight="1">
      <c r="A27" s="730"/>
      <c r="B27" s="725"/>
      <c r="C27" s="725"/>
      <c r="D27" s="725"/>
      <c r="E27" s="725"/>
      <c r="F27" s="725"/>
      <c r="G27" s="725"/>
      <c r="H27" s="725"/>
      <c r="I27" s="725"/>
      <c r="J27" s="731"/>
      <c r="K27" s="158"/>
    </row>
    <row r="28" spans="1:11" ht="12.75" customHeight="1">
      <c r="A28" s="730"/>
      <c r="B28" s="725"/>
      <c r="C28" s="725"/>
      <c r="D28" s="725"/>
      <c r="E28" s="725"/>
      <c r="F28" s="725"/>
      <c r="G28" s="725"/>
      <c r="H28" s="725"/>
      <c r="I28" s="725"/>
      <c r="J28" s="731"/>
      <c r="K28" s="158"/>
    </row>
    <row r="29" spans="1:11" ht="12.75" customHeight="1">
      <c r="A29" s="730"/>
      <c r="B29" s="725"/>
      <c r="C29" s="725"/>
      <c r="D29" s="725"/>
      <c r="E29" s="725"/>
      <c r="F29" s="725"/>
      <c r="G29" s="725"/>
      <c r="H29" s="725"/>
      <c r="I29" s="725"/>
      <c r="J29" s="731"/>
      <c r="K29" s="158"/>
    </row>
    <row r="30" spans="1:11" ht="12.75" customHeight="1">
      <c r="A30" s="732"/>
      <c r="B30" s="726"/>
      <c r="C30" s="726"/>
      <c r="D30" s="726"/>
      <c r="E30" s="726"/>
      <c r="F30" s="726"/>
      <c r="G30" s="726"/>
      <c r="H30" s="726"/>
      <c r="I30" s="726"/>
      <c r="J30" s="733"/>
      <c r="K30" s="158" t="str">
        <f>LEN(A23)&amp;"字"</f>
        <v>0字</v>
      </c>
    </row>
    <row r="31" spans="1:11" ht="12.75" customHeight="1">
      <c r="A31" s="157"/>
      <c r="B31" s="157"/>
      <c r="C31" s="157"/>
      <c r="D31" s="157"/>
      <c r="E31" s="157"/>
      <c r="F31" s="157"/>
      <c r="G31" s="157"/>
      <c r="H31" s="157"/>
      <c r="I31" s="157"/>
      <c r="J31" s="157"/>
      <c r="K31" s="158"/>
    </row>
    <row r="32" spans="1:11" ht="12.75" customHeight="1">
      <c r="A32" s="724" t="s">
        <v>213</v>
      </c>
      <c r="B32" s="725"/>
      <c r="C32" s="725"/>
      <c r="D32" s="725"/>
      <c r="E32" s="725"/>
      <c r="F32" s="725"/>
      <c r="G32" s="725"/>
      <c r="H32" s="725"/>
      <c r="I32" s="725"/>
      <c r="J32" s="725"/>
      <c r="K32" s="158"/>
    </row>
    <row r="33" spans="1:11" ht="12.75" customHeight="1">
      <c r="A33" s="724"/>
      <c r="B33" s="725"/>
      <c r="C33" s="725"/>
      <c r="D33" s="725"/>
      <c r="E33" s="725"/>
      <c r="F33" s="725"/>
      <c r="G33" s="725"/>
      <c r="H33" s="725"/>
      <c r="I33" s="725"/>
      <c r="J33" s="725"/>
      <c r="K33" s="158"/>
    </row>
    <row r="34" spans="1:11" ht="12.75" customHeight="1">
      <c r="A34" s="726"/>
      <c r="B34" s="726"/>
      <c r="C34" s="726"/>
      <c r="D34" s="726"/>
      <c r="E34" s="726"/>
      <c r="F34" s="726"/>
      <c r="G34" s="726"/>
      <c r="H34" s="726"/>
      <c r="I34" s="726"/>
      <c r="J34" s="726"/>
      <c r="K34" s="158"/>
    </row>
    <row r="35" spans="1:11" ht="12.75" customHeight="1">
      <c r="A35" s="727"/>
      <c r="B35" s="728"/>
      <c r="C35" s="728"/>
      <c r="D35" s="728"/>
      <c r="E35" s="728"/>
      <c r="F35" s="728"/>
      <c r="G35" s="728"/>
      <c r="H35" s="728"/>
      <c r="I35" s="728"/>
      <c r="J35" s="729"/>
      <c r="K35" s="158"/>
    </row>
    <row r="36" spans="1:11" ht="12.75" customHeight="1">
      <c r="A36" s="730"/>
      <c r="B36" s="725"/>
      <c r="C36" s="725"/>
      <c r="D36" s="725"/>
      <c r="E36" s="725"/>
      <c r="F36" s="725"/>
      <c r="G36" s="725"/>
      <c r="H36" s="725"/>
      <c r="I36" s="725"/>
      <c r="J36" s="731"/>
      <c r="K36" s="158"/>
    </row>
    <row r="37" spans="1:11" ht="12.75" customHeight="1">
      <c r="A37" s="730"/>
      <c r="B37" s="725"/>
      <c r="C37" s="725"/>
      <c r="D37" s="725"/>
      <c r="E37" s="725"/>
      <c r="F37" s="725"/>
      <c r="G37" s="725"/>
      <c r="H37" s="725"/>
      <c r="I37" s="725"/>
      <c r="J37" s="731"/>
      <c r="K37" s="158"/>
    </row>
    <row r="38" spans="1:11" ht="12.75" customHeight="1">
      <c r="A38" s="730"/>
      <c r="B38" s="725"/>
      <c r="C38" s="725"/>
      <c r="D38" s="725"/>
      <c r="E38" s="725"/>
      <c r="F38" s="725"/>
      <c r="G38" s="725"/>
      <c r="H38" s="725"/>
      <c r="I38" s="725"/>
      <c r="J38" s="731"/>
      <c r="K38" s="158"/>
    </row>
    <row r="39" spans="1:11" ht="12.75" customHeight="1">
      <c r="A39" s="730"/>
      <c r="B39" s="725"/>
      <c r="C39" s="725"/>
      <c r="D39" s="725"/>
      <c r="E39" s="725"/>
      <c r="F39" s="725"/>
      <c r="G39" s="725"/>
      <c r="H39" s="725"/>
      <c r="I39" s="725"/>
      <c r="J39" s="731"/>
      <c r="K39" s="158"/>
    </row>
    <row r="40" spans="1:11" ht="12.75" customHeight="1">
      <c r="A40" s="730"/>
      <c r="B40" s="725"/>
      <c r="C40" s="725"/>
      <c r="D40" s="725"/>
      <c r="E40" s="725"/>
      <c r="F40" s="725"/>
      <c r="G40" s="725"/>
      <c r="H40" s="725"/>
      <c r="I40" s="725"/>
      <c r="J40" s="731"/>
      <c r="K40" s="158"/>
    </row>
    <row r="41" spans="1:11" ht="12.75" customHeight="1">
      <c r="A41" s="730"/>
      <c r="B41" s="725"/>
      <c r="C41" s="725"/>
      <c r="D41" s="725"/>
      <c r="E41" s="725"/>
      <c r="F41" s="725"/>
      <c r="G41" s="725"/>
      <c r="H41" s="725"/>
      <c r="I41" s="725"/>
      <c r="J41" s="731"/>
      <c r="K41" s="158"/>
    </row>
    <row r="42" spans="1:11" ht="12.75" customHeight="1">
      <c r="A42" s="732"/>
      <c r="B42" s="726"/>
      <c r="C42" s="726"/>
      <c r="D42" s="726"/>
      <c r="E42" s="726"/>
      <c r="F42" s="726"/>
      <c r="G42" s="726"/>
      <c r="H42" s="726"/>
      <c r="I42" s="726"/>
      <c r="J42" s="733"/>
      <c r="K42" s="158" t="str">
        <f>LEN(A35)&amp;"字"</f>
        <v>0字</v>
      </c>
    </row>
    <row r="43" spans="1:11" ht="12.75" customHeight="1">
      <c r="A43" s="157"/>
      <c r="B43" s="157"/>
      <c r="C43" s="157"/>
      <c r="D43" s="157"/>
      <c r="E43" s="157"/>
      <c r="F43" s="157"/>
      <c r="G43" s="157"/>
      <c r="H43" s="157"/>
      <c r="I43" s="157"/>
      <c r="J43" s="157"/>
      <c r="K43" s="158"/>
    </row>
    <row r="44" spans="1:11" ht="12.75" customHeight="1">
      <c r="A44" s="724" t="s">
        <v>214</v>
      </c>
      <c r="B44" s="725"/>
      <c r="C44" s="725"/>
      <c r="D44" s="725"/>
      <c r="E44" s="725"/>
      <c r="F44" s="725"/>
      <c r="G44" s="725"/>
      <c r="H44" s="725"/>
      <c r="I44" s="725"/>
      <c r="J44" s="725"/>
      <c r="K44" s="158"/>
    </row>
    <row r="45" spans="1:11" ht="12.75" customHeight="1">
      <c r="A45" s="725"/>
      <c r="B45" s="725"/>
      <c r="C45" s="725"/>
      <c r="D45" s="725"/>
      <c r="E45" s="725"/>
      <c r="F45" s="725"/>
      <c r="G45" s="725"/>
      <c r="H45" s="725"/>
      <c r="I45" s="725"/>
      <c r="J45" s="725"/>
      <c r="K45" s="158"/>
    </row>
    <row r="46" spans="1:11" ht="12.75" customHeight="1">
      <c r="A46" s="725"/>
      <c r="B46" s="725"/>
      <c r="C46" s="725"/>
      <c r="D46" s="725"/>
      <c r="E46" s="725"/>
      <c r="F46" s="725"/>
      <c r="G46" s="725"/>
      <c r="H46" s="725"/>
      <c r="I46" s="725"/>
      <c r="J46" s="725"/>
      <c r="K46" s="158"/>
    </row>
    <row r="47" spans="1:11" ht="12.75" customHeight="1">
      <c r="A47" s="726"/>
      <c r="B47" s="726"/>
      <c r="C47" s="726"/>
      <c r="D47" s="726"/>
      <c r="E47" s="726"/>
      <c r="F47" s="726"/>
      <c r="G47" s="726"/>
      <c r="H47" s="726"/>
      <c r="I47" s="726"/>
      <c r="J47" s="726"/>
      <c r="K47" s="158"/>
    </row>
    <row r="48" spans="1:11" ht="12.75" customHeight="1">
      <c r="A48" s="727"/>
      <c r="B48" s="728"/>
      <c r="C48" s="728"/>
      <c r="D48" s="728"/>
      <c r="E48" s="728"/>
      <c r="F48" s="728"/>
      <c r="G48" s="728"/>
      <c r="H48" s="728"/>
      <c r="I48" s="728"/>
      <c r="J48" s="729"/>
      <c r="K48" s="158"/>
    </row>
    <row r="49" spans="1:11" ht="12.75" customHeight="1">
      <c r="A49" s="730"/>
      <c r="B49" s="725"/>
      <c r="C49" s="725"/>
      <c r="D49" s="725"/>
      <c r="E49" s="725"/>
      <c r="F49" s="725"/>
      <c r="G49" s="725"/>
      <c r="H49" s="725"/>
      <c r="I49" s="725"/>
      <c r="J49" s="731"/>
      <c r="K49" s="158"/>
    </row>
    <row r="50" spans="1:11" ht="12.75" customHeight="1">
      <c r="A50" s="730"/>
      <c r="B50" s="725"/>
      <c r="C50" s="725"/>
      <c r="D50" s="725"/>
      <c r="E50" s="725"/>
      <c r="F50" s="725"/>
      <c r="G50" s="725"/>
      <c r="H50" s="725"/>
      <c r="I50" s="725"/>
      <c r="J50" s="731"/>
      <c r="K50" s="158"/>
    </row>
    <row r="51" spans="1:11" ht="12.75" customHeight="1">
      <c r="A51" s="730"/>
      <c r="B51" s="725"/>
      <c r="C51" s="725"/>
      <c r="D51" s="725"/>
      <c r="E51" s="725"/>
      <c r="F51" s="725"/>
      <c r="G51" s="725"/>
      <c r="H51" s="725"/>
      <c r="I51" s="725"/>
      <c r="J51" s="731"/>
      <c r="K51" s="158"/>
    </row>
    <row r="52" spans="1:11" ht="12.75" customHeight="1">
      <c r="A52" s="730"/>
      <c r="B52" s="725"/>
      <c r="C52" s="725"/>
      <c r="D52" s="725"/>
      <c r="E52" s="725"/>
      <c r="F52" s="725"/>
      <c r="G52" s="725"/>
      <c r="H52" s="725"/>
      <c r="I52" s="725"/>
      <c r="J52" s="731"/>
      <c r="K52" s="158"/>
    </row>
    <row r="53" spans="1:11" ht="12.75" customHeight="1">
      <c r="A53" s="730"/>
      <c r="B53" s="725"/>
      <c r="C53" s="725"/>
      <c r="D53" s="725"/>
      <c r="E53" s="725"/>
      <c r="F53" s="725"/>
      <c r="G53" s="725"/>
      <c r="H53" s="725"/>
      <c r="I53" s="725"/>
      <c r="J53" s="731"/>
      <c r="K53" s="158"/>
    </row>
    <row r="54" spans="1:11" ht="12.75" customHeight="1">
      <c r="A54" s="730"/>
      <c r="B54" s="725"/>
      <c r="C54" s="725"/>
      <c r="D54" s="725"/>
      <c r="E54" s="725"/>
      <c r="F54" s="725"/>
      <c r="G54" s="725"/>
      <c r="H54" s="725"/>
      <c r="I54" s="725"/>
      <c r="J54" s="731"/>
      <c r="K54" s="158"/>
    </row>
    <row r="55" spans="1:11" ht="12.75" customHeight="1">
      <c r="A55" s="732"/>
      <c r="B55" s="726"/>
      <c r="C55" s="726"/>
      <c r="D55" s="726"/>
      <c r="E55" s="726"/>
      <c r="F55" s="726"/>
      <c r="G55" s="726"/>
      <c r="H55" s="726"/>
      <c r="I55" s="726"/>
      <c r="J55" s="733"/>
      <c r="K55" s="158" t="str">
        <f>LEN(A48)&amp;"字"</f>
        <v>0字</v>
      </c>
    </row>
    <row r="56" spans="1:11" ht="12.75" customHeight="1">
      <c r="A56" s="157"/>
      <c r="B56" s="157"/>
      <c r="C56" s="157"/>
      <c r="D56" s="157"/>
      <c r="E56" s="157"/>
      <c r="F56" s="157"/>
      <c r="G56" s="157"/>
      <c r="H56" s="157"/>
      <c r="I56" s="157"/>
      <c r="J56" s="157"/>
      <c r="K56" s="158"/>
    </row>
    <row r="57" spans="1:11" ht="12.75" customHeight="1">
      <c r="A57" s="724"/>
      <c r="B57" s="725"/>
      <c r="C57" s="725"/>
      <c r="D57" s="725"/>
      <c r="E57" s="725"/>
      <c r="F57" s="725"/>
      <c r="G57" s="725"/>
      <c r="H57" s="725"/>
      <c r="I57" s="725"/>
      <c r="J57" s="725"/>
      <c r="K57" s="158"/>
    </row>
    <row r="58" spans="1:11" ht="12.75" customHeight="1">
      <c r="A58" s="725"/>
      <c r="B58" s="725"/>
      <c r="C58" s="725"/>
      <c r="D58" s="725"/>
      <c r="E58" s="725"/>
      <c r="F58" s="725"/>
      <c r="G58" s="725"/>
      <c r="H58" s="725"/>
      <c r="I58" s="725"/>
      <c r="J58" s="725"/>
      <c r="K58" s="158"/>
    </row>
    <row r="59" spans="1:11" ht="12.75" customHeight="1">
      <c r="A59" s="725"/>
      <c r="B59" s="725"/>
      <c r="C59" s="725"/>
      <c r="D59" s="725"/>
      <c r="E59" s="725"/>
      <c r="F59" s="725"/>
      <c r="G59" s="725"/>
      <c r="H59" s="725"/>
      <c r="I59" s="725"/>
      <c r="J59" s="725"/>
      <c r="K59" s="158"/>
    </row>
    <row r="60" spans="1:11" ht="12.75" customHeight="1">
      <c r="A60" s="725"/>
      <c r="B60" s="725"/>
      <c r="C60" s="725"/>
      <c r="D60" s="725"/>
      <c r="E60" s="725"/>
      <c r="F60" s="725"/>
      <c r="G60" s="725"/>
      <c r="H60" s="725"/>
      <c r="I60" s="725"/>
      <c r="J60" s="725"/>
      <c r="K60" s="158"/>
    </row>
    <row r="61" spans="1:11" ht="12.75" customHeight="1">
      <c r="A61" s="725"/>
      <c r="B61" s="725"/>
      <c r="C61" s="725"/>
      <c r="D61" s="725"/>
      <c r="E61" s="725"/>
      <c r="F61" s="725"/>
      <c r="G61" s="725"/>
      <c r="H61" s="725"/>
      <c r="I61" s="725"/>
      <c r="J61" s="725"/>
      <c r="K61" s="158"/>
    </row>
    <row r="62" spans="1:11" ht="12.75" customHeight="1">
      <c r="A62" s="725"/>
      <c r="B62" s="725"/>
      <c r="C62" s="725"/>
      <c r="D62" s="725"/>
      <c r="E62" s="725"/>
      <c r="F62" s="725"/>
      <c r="G62" s="725"/>
      <c r="H62" s="725"/>
      <c r="I62" s="725"/>
      <c r="J62" s="725"/>
      <c r="K62" s="158"/>
    </row>
  </sheetData>
  <mergeCells count="12">
    <mergeCell ref="A32:J34"/>
    <mergeCell ref="A35:J42"/>
    <mergeCell ref="A44:J47"/>
    <mergeCell ref="A48:J55"/>
    <mergeCell ref="A57:J62"/>
    <mergeCell ref="A20:J22"/>
    <mergeCell ref="A23:J30"/>
    <mergeCell ref="A1:J1"/>
    <mergeCell ref="A2:E2"/>
    <mergeCell ref="G2:J2"/>
    <mergeCell ref="A4:J10"/>
    <mergeCell ref="A11:J18"/>
  </mergeCells>
  <phoneticPr fontId="30"/>
  <pageMargins left="0.7" right="0.7" top="0.75" bottom="0.75"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54"/>
  <sheetViews>
    <sheetView view="pageBreakPreview" zoomScaleNormal="100" zoomScaleSheetLayoutView="100" workbookViewId="0">
      <selection sqref="A1:J1"/>
    </sheetView>
  </sheetViews>
  <sheetFormatPr defaultColWidth="14.44140625" defaultRowHeight="15" customHeight="1"/>
  <cols>
    <col min="1" max="10" width="8.6640625" customWidth="1"/>
    <col min="11" max="11" width="5.5546875" customWidth="1"/>
  </cols>
  <sheetData>
    <row r="1" spans="1:10" ht="24.75" customHeight="1">
      <c r="A1" s="734" t="s">
        <v>215</v>
      </c>
      <c r="B1" s="627"/>
      <c r="C1" s="627"/>
      <c r="D1" s="627"/>
      <c r="E1" s="627"/>
      <c r="F1" s="627"/>
      <c r="G1" s="627"/>
      <c r="H1" s="627"/>
      <c r="I1" s="627"/>
      <c r="J1" s="627"/>
    </row>
    <row r="2" spans="1:10" ht="24.75" customHeight="1">
      <c r="A2" s="140"/>
      <c r="B2" s="31"/>
      <c r="C2" s="31"/>
      <c r="D2" s="31"/>
      <c r="E2" s="31"/>
      <c r="F2" s="31"/>
      <c r="G2" s="31"/>
      <c r="H2" s="31"/>
      <c r="I2" s="31"/>
      <c r="J2" s="31"/>
    </row>
    <row r="3" spans="1:10" ht="12.75" customHeight="1">
      <c r="A3" s="109"/>
      <c r="B3" s="109"/>
      <c r="C3" s="109"/>
      <c r="D3" s="109"/>
      <c r="E3" s="109"/>
      <c r="F3" s="109"/>
      <c r="G3" s="141" t="str">
        <f>"氏名："&amp;入力シート!D12&amp;"　"&amp;入力シート!H12</f>
        <v>氏名：　</v>
      </c>
      <c r="H3" s="141"/>
      <c r="I3" s="141"/>
      <c r="J3" s="141"/>
    </row>
    <row r="4" spans="1:10" ht="12.75" customHeight="1">
      <c r="A4" s="109"/>
      <c r="B4" s="109"/>
      <c r="C4" s="109"/>
      <c r="D4" s="109"/>
      <c r="E4" s="109"/>
      <c r="F4" s="109"/>
      <c r="G4" s="140"/>
      <c r="H4" s="97"/>
      <c r="I4" s="31"/>
      <c r="J4" s="31"/>
    </row>
    <row r="5" spans="1:10" ht="12.75" customHeight="1">
      <c r="A5" s="31"/>
      <c r="B5" s="31"/>
      <c r="C5" s="31"/>
      <c r="D5" s="31"/>
      <c r="E5" s="31"/>
      <c r="F5" s="31"/>
      <c r="G5" s="31"/>
      <c r="H5" s="31"/>
      <c r="I5" s="31"/>
      <c r="J5" s="31"/>
    </row>
    <row r="6" spans="1:10" ht="12.75" customHeight="1">
      <c r="A6" s="109"/>
      <c r="B6" s="109"/>
      <c r="C6" s="109"/>
      <c r="D6" s="109"/>
      <c r="E6" s="109"/>
      <c r="F6" s="109"/>
      <c r="G6" s="140"/>
      <c r="H6" s="97"/>
      <c r="I6" s="31"/>
      <c r="J6" s="31"/>
    </row>
    <row r="7" spans="1:10" ht="12.75" customHeight="1">
      <c r="A7" s="31"/>
      <c r="B7" s="31"/>
      <c r="C7" s="31"/>
      <c r="D7" s="31"/>
      <c r="E7" s="31"/>
      <c r="F7" s="31"/>
      <c r="G7" s="31"/>
      <c r="H7" s="31"/>
      <c r="I7" s="31"/>
      <c r="J7" s="31"/>
    </row>
    <row r="8" spans="1:10" ht="12.75" customHeight="1">
      <c r="A8" s="736" t="s">
        <v>216</v>
      </c>
      <c r="B8" s="711"/>
      <c r="C8" s="711"/>
      <c r="D8" s="711"/>
      <c r="E8" s="711"/>
      <c r="F8" s="711"/>
      <c r="G8" s="711"/>
      <c r="H8" s="711"/>
      <c r="I8" s="711"/>
      <c r="J8" s="737"/>
    </row>
    <row r="9" spans="1:10" ht="12.75" customHeight="1">
      <c r="A9" s="738"/>
      <c r="B9" s="728"/>
      <c r="C9" s="728"/>
      <c r="D9" s="728"/>
      <c r="E9" s="728"/>
      <c r="F9" s="728"/>
      <c r="G9" s="728"/>
      <c r="H9" s="728"/>
      <c r="I9" s="728"/>
      <c r="J9" s="739"/>
    </row>
    <row r="10" spans="1:10" ht="12.75" customHeight="1">
      <c r="A10" s="740"/>
      <c r="B10" s="725"/>
      <c r="C10" s="725"/>
      <c r="D10" s="725"/>
      <c r="E10" s="725"/>
      <c r="F10" s="725"/>
      <c r="G10" s="725"/>
      <c r="H10" s="725"/>
      <c r="I10" s="725"/>
      <c r="J10" s="741"/>
    </row>
    <row r="11" spans="1:10" ht="12.75" customHeight="1">
      <c r="A11" s="740"/>
      <c r="B11" s="725"/>
      <c r="C11" s="725"/>
      <c r="D11" s="725"/>
      <c r="E11" s="725"/>
      <c r="F11" s="725"/>
      <c r="G11" s="725"/>
      <c r="H11" s="725"/>
      <c r="I11" s="725"/>
      <c r="J11" s="741"/>
    </row>
    <row r="12" spans="1:10" ht="12.75" customHeight="1">
      <c r="A12" s="740"/>
      <c r="B12" s="725"/>
      <c r="C12" s="725"/>
      <c r="D12" s="725"/>
      <c r="E12" s="725"/>
      <c r="F12" s="725"/>
      <c r="G12" s="725"/>
      <c r="H12" s="725"/>
      <c r="I12" s="725"/>
      <c r="J12" s="741"/>
    </row>
    <row r="13" spans="1:10" ht="12.75" customHeight="1">
      <c r="A13" s="740"/>
      <c r="B13" s="725"/>
      <c r="C13" s="725"/>
      <c r="D13" s="725"/>
      <c r="E13" s="725"/>
      <c r="F13" s="725"/>
      <c r="G13" s="725"/>
      <c r="H13" s="725"/>
      <c r="I13" s="725"/>
      <c r="J13" s="741"/>
    </row>
    <row r="14" spans="1:10" ht="12.75" customHeight="1">
      <c r="A14" s="740"/>
      <c r="B14" s="725"/>
      <c r="C14" s="725"/>
      <c r="D14" s="725"/>
      <c r="E14" s="725"/>
      <c r="F14" s="725"/>
      <c r="G14" s="725"/>
      <c r="H14" s="725"/>
      <c r="I14" s="725"/>
      <c r="J14" s="741"/>
    </row>
    <row r="15" spans="1:10" ht="12.75" customHeight="1">
      <c r="A15" s="740"/>
      <c r="B15" s="725"/>
      <c r="C15" s="725"/>
      <c r="D15" s="725"/>
      <c r="E15" s="725"/>
      <c r="F15" s="725"/>
      <c r="G15" s="725"/>
      <c r="H15" s="725"/>
      <c r="I15" s="725"/>
      <c r="J15" s="741"/>
    </row>
    <row r="16" spans="1:10" ht="12.75" customHeight="1">
      <c r="A16" s="740"/>
      <c r="B16" s="725"/>
      <c r="C16" s="725"/>
      <c r="D16" s="725"/>
      <c r="E16" s="725"/>
      <c r="F16" s="725"/>
      <c r="G16" s="725"/>
      <c r="H16" s="725"/>
      <c r="I16" s="725"/>
      <c r="J16" s="741"/>
    </row>
    <row r="17" spans="1:11" ht="12.75" customHeight="1">
      <c r="A17" s="740"/>
      <c r="B17" s="725"/>
      <c r="C17" s="725"/>
      <c r="D17" s="725"/>
      <c r="E17" s="725"/>
      <c r="F17" s="725"/>
      <c r="G17" s="725"/>
      <c r="H17" s="725"/>
      <c r="I17" s="725"/>
      <c r="J17" s="741"/>
      <c r="K17" s="31"/>
    </row>
    <row r="18" spans="1:11" ht="12.75" customHeight="1">
      <c r="A18" s="740"/>
      <c r="B18" s="725"/>
      <c r="C18" s="725"/>
      <c r="D18" s="725"/>
      <c r="E18" s="725"/>
      <c r="F18" s="725"/>
      <c r="G18" s="725"/>
      <c r="H18" s="725"/>
      <c r="I18" s="725"/>
      <c r="J18" s="741"/>
      <c r="K18" s="88"/>
    </row>
    <row r="19" spans="1:11" ht="12.75" customHeight="1">
      <c r="A19" s="740"/>
      <c r="B19" s="725"/>
      <c r="C19" s="725"/>
      <c r="D19" s="725"/>
      <c r="E19" s="725"/>
      <c r="F19" s="725"/>
      <c r="G19" s="725"/>
      <c r="H19" s="725"/>
      <c r="I19" s="725"/>
      <c r="J19" s="741"/>
      <c r="K19" s="88"/>
    </row>
    <row r="20" spans="1:11" ht="12.75" customHeight="1">
      <c r="A20" s="740"/>
      <c r="B20" s="725"/>
      <c r="C20" s="725"/>
      <c r="D20" s="725"/>
      <c r="E20" s="725"/>
      <c r="F20" s="725"/>
      <c r="G20" s="725"/>
      <c r="H20" s="725"/>
      <c r="I20" s="725"/>
      <c r="J20" s="741"/>
      <c r="K20" s="88"/>
    </row>
    <row r="21" spans="1:11" ht="12.75" customHeight="1">
      <c r="A21" s="740"/>
      <c r="B21" s="725"/>
      <c r="C21" s="725"/>
      <c r="D21" s="725"/>
      <c r="E21" s="725"/>
      <c r="F21" s="725"/>
      <c r="G21" s="725"/>
      <c r="H21" s="725"/>
      <c r="I21" s="725"/>
      <c r="J21" s="741"/>
      <c r="K21" s="31"/>
    </row>
    <row r="22" spans="1:11" ht="12.75" customHeight="1">
      <c r="A22" s="740"/>
      <c r="B22" s="725"/>
      <c r="C22" s="725"/>
      <c r="D22" s="725"/>
      <c r="E22" s="725"/>
      <c r="F22" s="725"/>
      <c r="G22" s="725"/>
      <c r="H22" s="725"/>
      <c r="I22" s="725"/>
      <c r="J22" s="741"/>
      <c r="K22" s="31"/>
    </row>
    <row r="23" spans="1:11" ht="12.75" customHeight="1">
      <c r="A23" s="740"/>
      <c r="B23" s="725"/>
      <c r="C23" s="725"/>
      <c r="D23" s="725"/>
      <c r="E23" s="725"/>
      <c r="F23" s="725"/>
      <c r="G23" s="725"/>
      <c r="H23" s="725"/>
      <c r="I23" s="725"/>
      <c r="J23" s="741"/>
      <c r="K23" s="88"/>
    </row>
    <row r="24" spans="1:11" ht="12.75" customHeight="1">
      <c r="A24" s="740"/>
      <c r="B24" s="725"/>
      <c r="C24" s="725"/>
      <c r="D24" s="725"/>
      <c r="E24" s="725"/>
      <c r="F24" s="725"/>
      <c r="G24" s="725"/>
      <c r="H24" s="725"/>
      <c r="I24" s="725"/>
      <c r="J24" s="741"/>
      <c r="K24" s="88"/>
    </row>
    <row r="25" spans="1:11" ht="12.75" customHeight="1">
      <c r="A25" s="740"/>
      <c r="B25" s="725"/>
      <c r="C25" s="725"/>
      <c r="D25" s="725"/>
      <c r="E25" s="725"/>
      <c r="F25" s="725"/>
      <c r="G25" s="725"/>
      <c r="H25" s="725"/>
      <c r="I25" s="725"/>
      <c r="J25" s="741"/>
      <c r="K25" s="88"/>
    </row>
    <row r="26" spans="1:11" ht="12.75" customHeight="1">
      <c r="A26" s="740"/>
      <c r="B26" s="725"/>
      <c r="C26" s="725"/>
      <c r="D26" s="725"/>
      <c r="E26" s="725"/>
      <c r="F26" s="725"/>
      <c r="G26" s="725"/>
      <c r="H26" s="725"/>
      <c r="I26" s="725"/>
      <c r="J26" s="741"/>
      <c r="K26" s="88"/>
    </row>
    <row r="27" spans="1:11" ht="12.75" customHeight="1">
      <c r="A27" s="740"/>
      <c r="B27" s="725"/>
      <c r="C27" s="725"/>
      <c r="D27" s="725"/>
      <c r="E27" s="725"/>
      <c r="F27" s="725"/>
      <c r="G27" s="725"/>
      <c r="H27" s="725"/>
      <c r="I27" s="725"/>
      <c r="J27" s="741"/>
      <c r="K27" s="88"/>
    </row>
    <row r="28" spans="1:11" ht="12.75" customHeight="1">
      <c r="A28" s="742"/>
      <c r="B28" s="743"/>
      <c r="C28" s="743"/>
      <c r="D28" s="743"/>
      <c r="E28" s="743"/>
      <c r="F28" s="743"/>
      <c r="G28" s="743"/>
      <c r="H28" s="743"/>
      <c r="I28" s="743"/>
      <c r="J28" s="744"/>
      <c r="K28" s="88" t="str">
        <f>LEN(A9)&amp;"字"</f>
        <v>0字</v>
      </c>
    </row>
    <row r="34" spans="1:10" ht="12.75" customHeight="1">
      <c r="A34" s="736" t="s">
        <v>217</v>
      </c>
      <c r="B34" s="711"/>
      <c r="C34" s="711"/>
      <c r="D34" s="711"/>
      <c r="E34" s="711"/>
      <c r="F34" s="711"/>
      <c r="G34" s="711"/>
      <c r="H34" s="711"/>
      <c r="I34" s="711"/>
      <c r="J34" s="737"/>
    </row>
    <row r="35" spans="1:10" ht="12.75" customHeight="1">
      <c r="A35" s="738"/>
      <c r="B35" s="728"/>
      <c r="C35" s="728"/>
      <c r="D35" s="728"/>
      <c r="E35" s="728"/>
      <c r="F35" s="728"/>
      <c r="G35" s="728"/>
      <c r="H35" s="728"/>
      <c r="I35" s="728"/>
      <c r="J35" s="739"/>
    </row>
    <row r="36" spans="1:10" ht="12.75" customHeight="1">
      <c r="A36" s="740"/>
      <c r="B36" s="725"/>
      <c r="C36" s="725"/>
      <c r="D36" s="725"/>
      <c r="E36" s="725"/>
      <c r="F36" s="725"/>
      <c r="G36" s="725"/>
      <c r="H36" s="725"/>
      <c r="I36" s="725"/>
      <c r="J36" s="741"/>
    </row>
    <row r="37" spans="1:10" ht="12.75" customHeight="1">
      <c r="A37" s="740"/>
      <c r="B37" s="725"/>
      <c r="C37" s="725"/>
      <c r="D37" s="725"/>
      <c r="E37" s="725"/>
      <c r="F37" s="725"/>
      <c r="G37" s="725"/>
      <c r="H37" s="725"/>
      <c r="I37" s="725"/>
      <c r="J37" s="741"/>
    </row>
    <row r="38" spans="1:10" ht="12.75" customHeight="1">
      <c r="A38" s="740"/>
      <c r="B38" s="725"/>
      <c r="C38" s="725"/>
      <c r="D38" s="725"/>
      <c r="E38" s="725"/>
      <c r="F38" s="725"/>
      <c r="G38" s="725"/>
      <c r="H38" s="725"/>
      <c r="I38" s="725"/>
      <c r="J38" s="741"/>
    </row>
    <row r="39" spans="1:10" ht="12.75" customHeight="1">
      <c r="A39" s="740"/>
      <c r="B39" s="725"/>
      <c r="C39" s="725"/>
      <c r="D39" s="725"/>
      <c r="E39" s="725"/>
      <c r="F39" s="725"/>
      <c r="G39" s="725"/>
      <c r="H39" s="725"/>
      <c r="I39" s="725"/>
      <c r="J39" s="741"/>
    </row>
    <row r="40" spans="1:10" ht="12.75" customHeight="1">
      <c r="A40" s="740"/>
      <c r="B40" s="725"/>
      <c r="C40" s="725"/>
      <c r="D40" s="725"/>
      <c r="E40" s="725"/>
      <c r="F40" s="725"/>
      <c r="G40" s="725"/>
      <c r="H40" s="725"/>
      <c r="I40" s="725"/>
      <c r="J40" s="741"/>
    </row>
    <row r="41" spans="1:10" ht="12.75" customHeight="1">
      <c r="A41" s="740"/>
      <c r="B41" s="725"/>
      <c r="C41" s="725"/>
      <c r="D41" s="725"/>
      <c r="E41" s="725"/>
      <c r="F41" s="725"/>
      <c r="G41" s="725"/>
      <c r="H41" s="725"/>
      <c r="I41" s="725"/>
      <c r="J41" s="741"/>
    </row>
    <row r="42" spans="1:10" ht="12.75" customHeight="1">
      <c r="A42" s="740"/>
      <c r="B42" s="725"/>
      <c r="C42" s="725"/>
      <c r="D42" s="725"/>
      <c r="E42" s="725"/>
      <c r="F42" s="725"/>
      <c r="G42" s="725"/>
      <c r="H42" s="725"/>
      <c r="I42" s="725"/>
      <c r="J42" s="741"/>
    </row>
    <row r="43" spans="1:10" ht="12.75" customHeight="1">
      <c r="A43" s="740"/>
      <c r="B43" s="725"/>
      <c r="C43" s="725"/>
      <c r="D43" s="725"/>
      <c r="E43" s="725"/>
      <c r="F43" s="725"/>
      <c r="G43" s="725"/>
      <c r="H43" s="725"/>
      <c r="I43" s="725"/>
      <c r="J43" s="741"/>
    </row>
    <row r="44" spans="1:10" ht="12.75" customHeight="1">
      <c r="A44" s="740"/>
      <c r="B44" s="725"/>
      <c r="C44" s="725"/>
      <c r="D44" s="725"/>
      <c r="E44" s="725"/>
      <c r="F44" s="725"/>
      <c r="G44" s="725"/>
      <c r="H44" s="725"/>
      <c r="I44" s="725"/>
      <c r="J44" s="741"/>
    </row>
    <row r="45" spans="1:10" ht="12.75" customHeight="1">
      <c r="A45" s="740"/>
      <c r="B45" s="725"/>
      <c r="C45" s="725"/>
      <c r="D45" s="725"/>
      <c r="E45" s="725"/>
      <c r="F45" s="725"/>
      <c r="G45" s="725"/>
      <c r="H45" s="725"/>
      <c r="I45" s="725"/>
      <c r="J45" s="741"/>
    </row>
    <row r="46" spans="1:10" ht="12.75" customHeight="1">
      <c r="A46" s="740"/>
      <c r="B46" s="725"/>
      <c r="C46" s="725"/>
      <c r="D46" s="725"/>
      <c r="E46" s="725"/>
      <c r="F46" s="725"/>
      <c r="G46" s="725"/>
      <c r="H46" s="725"/>
      <c r="I46" s="725"/>
      <c r="J46" s="741"/>
    </row>
    <row r="47" spans="1:10" ht="12.75" customHeight="1">
      <c r="A47" s="740"/>
      <c r="B47" s="725"/>
      <c r="C47" s="725"/>
      <c r="D47" s="725"/>
      <c r="E47" s="725"/>
      <c r="F47" s="725"/>
      <c r="G47" s="725"/>
      <c r="H47" s="725"/>
      <c r="I47" s="725"/>
      <c r="J47" s="741"/>
    </row>
    <row r="48" spans="1:10" ht="12.75" customHeight="1">
      <c r="A48" s="740"/>
      <c r="B48" s="725"/>
      <c r="C48" s="725"/>
      <c r="D48" s="725"/>
      <c r="E48" s="725"/>
      <c r="F48" s="725"/>
      <c r="G48" s="725"/>
      <c r="H48" s="725"/>
      <c r="I48" s="725"/>
      <c r="J48" s="741"/>
    </row>
    <row r="49" spans="1:11" ht="12.75" customHeight="1">
      <c r="A49" s="740"/>
      <c r="B49" s="725"/>
      <c r="C49" s="725"/>
      <c r="D49" s="725"/>
      <c r="E49" s="725"/>
      <c r="F49" s="725"/>
      <c r="G49" s="725"/>
      <c r="H49" s="725"/>
      <c r="I49" s="725"/>
      <c r="J49" s="741"/>
      <c r="K49" s="88"/>
    </row>
    <row r="50" spans="1:11" ht="12.75" customHeight="1">
      <c r="A50" s="740"/>
      <c r="B50" s="725"/>
      <c r="C50" s="725"/>
      <c r="D50" s="725"/>
      <c r="E50" s="725"/>
      <c r="F50" s="725"/>
      <c r="G50" s="725"/>
      <c r="H50" s="725"/>
      <c r="I50" s="725"/>
      <c r="J50" s="741"/>
      <c r="K50" s="31"/>
    </row>
    <row r="51" spans="1:11" ht="12.75" customHeight="1">
      <c r="A51" s="740"/>
      <c r="B51" s="725"/>
      <c r="C51" s="725"/>
      <c r="D51" s="725"/>
      <c r="E51" s="725"/>
      <c r="F51" s="725"/>
      <c r="G51" s="725"/>
      <c r="H51" s="725"/>
      <c r="I51" s="725"/>
      <c r="J51" s="741"/>
      <c r="K51" s="31"/>
    </row>
    <row r="52" spans="1:11" ht="12.75" customHeight="1">
      <c r="A52" s="740"/>
      <c r="B52" s="725"/>
      <c r="C52" s="725"/>
      <c r="D52" s="725"/>
      <c r="E52" s="725"/>
      <c r="F52" s="725"/>
      <c r="G52" s="725"/>
      <c r="H52" s="725"/>
      <c r="I52" s="725"/>
      <c r="J52" s="741"/>
      <c r="K52" s="31"/>
    </row>
    <row r="53" spans="1:11" ht="12.75" customHeight="1">
      <c r="A53" s="740"/>
      <c r="B53" s="725"/>
      <c r="C53" s="725"/>
      <c r="D53" s="725"/>
      <c r="E53" s="725"/>
      <c r="F53" s="725"/>
      <c r="G53" s="725"/>
      <c r="H53" s="725"/>
      <c r="I53" s="725"/>
      <c r="J53" s="741"/>
      <c r="K53" s="31"/>
    </row>
    <row r="54" spans="1:11" ht="12.75" customHeight="1">
      <c r="A54" s="742"/>
      <c r="B54" s="743"/>
      <c r="C54" s="743"/>
      <c r="D54" s="743"/>
      <c r="E54" s="743"/>
      <c r="F54" s="743"/>
      <c r="G54" s="743"/>
      <c r="H54" s="743"/>
      <c r="I54" s="743"/>
      <c r="J54" s="744"/>
      <c r="K54" s="31" t="str">
        <f>LEN(A35)&amp;"字"</f>
        <v>0字</v>
      </c>
    </row>
  </sheetData>
  <mergeCells count="5">
    <mergeCell ref="A1:J1"/>
    <mergeCell ref="A8:J8"/>
    <mergeCell ref="A9:J28"/>
    <mergeCell ref="A34:J34"/>
    <mergeCell ref="A35:J54"/>
  </mergeCells>
  <phoneticPr fontId="30"/>
  <pageMargins left="0.7" right="0.7" top="0.75" bottom="0.75" header="0" footer="0"/>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6E4E-866F-4F67-AF16-42895A38C2C0}">
  <sheetPr codeName="Sheet8">
    <pageSetUpPr fitToPage="1"/>
  </sheetPr>
  <dimension ref="A1:L74"/>
  <sheetViews>
    <sheetView showGridLines="0" view="pageBreakPreview" zoomScaleNormal="70" zoomScaleSheetLayoutView="100" workbookViewId="0">
      <pane xSplit="2" ySplit="4" topLeftCell="C5" activePane="bottomRight" state="frozen"/>
      <selection pane="topRight" activeCell="C1" sqref="C1"/>
      <selection pane="bottomLeft" activeCell="A6" sqref="A6"/>
      <selection pane="bottomRight" activeCell="A2" sqref="A2:L2"/>
    </sheetView>
  </sheetViews>
  <sheetFormatPr defaultColWidth="13.44140625" defaultRowHeight="15" customHeight="1"/>
  <cols>
    <col min="1" max="1" width="3.33203125" style="85" customWidth="1"/>
    <col min="2" max="2" width="31.6640625" style="85" customWidth="1"/>
    <col min="3" max="9" width="4.5546875" style="85" customWidth="1"/>
    <col min="10" max="10" width="5" style="85" customWidth="1"/>
    <col min="11" max="11" width="119.44140625" style="85" customWidth="1"/>
    <col min="12" max="12" width="6.6640625" style="85" customWidth="1"/>
    <col min="13" max="13" width="6.109375" style="85" customWidth="1"/>
    <col min="14" max="16384" width="13.44140625" style="85"/>
  </cols>
  <sheetData>
    <row r="1" spans="1:12" ht="18.75" customHeight="1">
      <c r="A1" s="86"/>
      <c r="B1" s="86"/>
      <c r="C1" s="86"/>
      <c r="D1" s="86"/>
      <c r="E1" s="86"/>
      <c r="F1" s="86"/>
      <c r="G1" s="86"/>
      <c r="H1" s="86"/>
      <c r="I1" s="86"/>
      <c r="J1" s="160"/>
      <c r="K1" s="160" t="s">
        <v>409</v>
      </c>
      <c r="L1" s="86"/>
    </row>
    <row r="2" spans="1:12" ht="21.75" customHeight="1">
      <c r="A2" s="770" t="s">
        <v>218</v>
      </c>
      <c r="B2" s="770"/>
      <c r="C2" s="770"/>
      <c r="D2" s="770"/>
      <c r="E2" s="770"/>
      <c r="F2" s="770"/>
      <c r="G2" s="770"/>
      <c r="H2" s="770"/>
      <c r="I2" s="770"/>
      <c r="J2" s="770"/>
      <c r="K2" s="770"/>
      <c r="L2" s="770"/>
    </row>
    <row r="3" spans="1:12" ht="15" customHeight="1" thickBot="1">
      <c r="A3" s="86"/>
      <c r="B3" s="86"/>
      <c r="C3" s="86"/>
      <c r="D3" s="86"/>
      <c r="E3" s="86"/>
      <c r="F3" s="86"/>
      <c r="G3" s="86"/>
      <c r="H3" s="86"/>
      <c r="I3" s="86"/>
      <c r="J3" s="86"/>
      <c r="K3" s="161"/>
      <c r="L3" s="86"/>
    </row>
    <row r="4" spans="1:12" ht="152.69999999999999" customHeight="1" thickBot="1">
      <c r="A4" s="771" t="s">
        <v>219</v>
      </c>
      <c r="B4" s="772"/>
      <c r="C4" s="162" t="s">
        <v>11</v>
      </c>
      <c r="D4" s="163" t="s">
        <v>220</v>
      </c>
      <c r="E4" s="163" t="s">
        <v>221</v>
      </c>
      <c r="F4" s="163" t="s">
        <v>222</v>
      </c>
      <c r="G4" s="163" t="s">
        <v>223</v>
      </c>
      <c r="H4" s="164" t="s">
        <v>224</v>
      </c>
      <c r="I4" s="165" t="s">
        <v>225</v>
      </c>
      <c r="J4" s="166" t="s">
        <v>226</v>
      </c>
      <c r="K4" s="167" t="s">
        <v>227</v>
      </c>
      <c r="L4" s="168"/>
    </row>
    <row r="5" spans="1:12" ht="22.5" customHeight="1">
      <c r="A5" s="752">
        <v>1</v>
      </c>
      <c r="B5" s="754" t="s">
        <v>228</v>
      </c>
      <c r="C5" s="169" t="s">
        <v>229</v>
      </c>
      <c r="D5" s="170" t="s">
        <v>229</v>
      </c>
      <c r="E5" s="170" t="s">
        <v>229</v>
      </c>
      <c r="F5" s="170" t="s">
        <v>229</v>
      </c>
      <c r="G5" s="170" t="s">
        <v>229</v>
      </c>
      <c r="H5" s="170" t="s">
        <v>229</v>
      </c>
      <c r="I5" s="171" t="s">
        <v>229</v>
      </c>
      <c r="J5" s="172" t="s">
        <v>230</v>
      </c>
      <c r="K5" s="173"/>
      <c r="L5" s="168"/>
    </row>
    <row r="6" spans="1:12" ht="22.5" customHeight="1">
      <c r="A6" s="756"/>
      <c r="B6" s="750"/>
      <c r="C6" s="174"/>
      <c r="D6" s="175"/>
      <c r="E6" s="175"/>
      <c r="F6" s="175"/>
      <c r="G6" s="175"/>
      <c r="H6" s="175"/>
      <c r="I6" s="176"/>
      <c r="J6" s="177"/>
      <c r="K6" s="173" t="s">
        <v>231</v>
      </c>
      <c r="L6" s="168"/>
    </row>
    <row r="7" spans="1:12" ht="22.5" customHeight="1">
      <c r="A7" s="756"/>
      <c r="B7" s="750"/>
      <c r="C7" s="178"/>
      <c r="D7" s="179"/>
      <c r="E7" s="179"/>
      <c r="F7" s="179"/>
      <c r="G7" s="179"/>
      <c r="H7" s="179"/>
      <c r="I7" s="180"/>
      <c r="J7" s="181"/>
      <c r="K7" s="182" t="s">
        <v>232</v>
      </c>
      <c r="L7" s="168"/>
    </row>
    <row r="8" spans="1:12" ht="22.5" customHeight="1" thickBot="1">
      <c r="A8" s="756"/>
      <c r="B8" s="750"/>
      <c r="C8" s="178"/>
      <c r="D8" s="179"/>
      <c r="E8" s="179"/>
      <c r="F8" s="179"/>
      <c r="G8" s="179"/>
      <c r="H8" s="179"/>
      <c r="I8" s="180"/>
      <c r="J8" s="181"/>
      <c r="K8" s="182" t="s">
        <v>233</v>
      </c>
      <c r="L8" s="168"/>
    </row>
    <row r="9" spans="1:12" ht="22.5" customHeight="1">
      <c r="A9" s="752">
        <v>2</v>
      </c>
      <c r="B9" s="754" t="s">
        <v>234</v>
      </c>
      <c r="C9" s="169" t="s">
        <v>229</v>
      </c>
      <c r="D9" s="170" t="s">
        <v>229</v>
      </c>
      <c r="E9" s="170" t="s">
        <v>229</v>
      </c>
      <c r="F9" s="170" t="s">
        <v>229</v>
      </c>
      <c r="G9" s="170" t="s">
        <v>229</v>
      </c>
      <c r="H9" s="170" t="s">
        <v>229</v>
      </c>
      <c r="I9" s="171" t="s">
        <v>229</v>
      </c>
      <c r="J9" s="172" t="s">
        <v>230</v>
      </c>
      <c r="K9" s="183"/>
      <c r="L9" s="168"/>
    </row>
    <row r="10" spans="1:12" ht="22.5" customHeight="1" thickBot="1">
      <c r="A10" s="753"/>
      <c r="B10" s="755"/>
      <c r="C10" s="184"/>
      <c r="D10" s="185"/>
      <c r="E10" s="185"/>
      <c r="F10" s="185"/>
      <c r="G10" s="185"/>
      <c r="H10" s="185"/>
      <c r="I10" s="186"/>
      <c r="J10" s="187"/>
      <c r="K10" s="188" t="s">
        <v>235</v>
      </c>
      <c r="L10" s="168"/>
    </row>
    <row r="11" spans="1:12" ht="22.5" customHeight="1">
      <c r="A11" s="752">
        <v>3</v>
      </c>
      <c r="B11" s="754" t="s">
        <v>236</v>
      </c>
      <c r="C11" s="169" t="s">
        <v>229</v>
      </c>
      <c r="D11" s="170" t="s">
        <v>229</v>
      </c>
      <c r="E11" s="170" t="s">
        <v>229</v>
      </c>
      <c r="F11" s="170" t="s">
        <v>229</v>
      </c>
      <c r="G11" s="170" t="s">
        <v>229</v>
      </c>
      <c r="H11" s="170" t="s">
        <v>229</v>
      </c>
      <c r="I11" s="171" t="s">
        <v>229</v>
      </c>
      <c r="J11" s="171" t="s">
        <v>229</v>
      </c>
      <c r="K11" s="183"/>
      <c r="L11" s="168"/>
    </row>
    <row r="12" spans="1:12" ht="22.5" customHeight="1">
      <c r="A12" s="756"/>
      <c r="B12" s="750"/>
      <c r="C12" s="189"/>
      <c r="D12" s="190"/>
      <c r="E12" s="190"/>
      <c r="F12" s="190"/>
      <c r="G12" s="190"/>
      <c r="H12" s="190"/>
      <c r="I12" s="191"/>
      <c r="J12" s="191"/>
      <c r="K12" s="182" t="s">
        <v>237</v>
      </c>
      <c r="L12" s="168"/>
    </row>
    <row r="13" spans="1:12" ht="22.5" customHeight="1">
      <c r="A13" s="756"/>
      <c r="B13" s="750"/>
      <c r="C13" s="189"/>
      <c r="D13" s="190"/>
      <c r="E13" s="190"/>
      <c r="F13" s="190"/>
      <c r="G13" s="190"/>
      <c r="H13" s="190"/>
      <c r="I13" s="191"/>
      <c r="J13" s="191"/>
      <c r="K13" s="182" t="s">
        <v>238</v>
      </c>
      <c r="L13" s="168"/>
    </row>
    <row r="14" spans="1:12" ht="22.5" customHeight="1">
      <c r="A14" s="756"/>
      <c r="B14" s="750"/>
      <c r="C14" s="189"/>
      <c r="D14" s="190"/>
      <c r="E14" s="190"/>
      <c r="F14" s="190"/>
      <c r="G14" s="190"/>
      <c r="H14" s="190"/>
      <c r="I14" s="191"/>
      <c r="J14" s="191"/>
      <c r="K14" s="182" t="s">
        <v>239</v>
      </c>
      <c r="L14" s="168"/>
    </row>
    <row r="15" spans="1:12" ht="22.5" customHeight="1">
      <c r="A15" s="756"/>
      <c r="B15" s="750"/>
      <c r="C15" s="189"/>
      <c r="D15" s="190"/>
      <c r="E15" s="190"/>
      <c r="F15" s="190"/>
      <c r="G15" s="190"/>
      <c r="H15" s="190"/>
      <c r="I15" s="191"/>
      <c r="J15" s="191"/>
      <c r="K15" s="182" t="s">
        <v>240</v>
      </c>
      <c r="L15" s="168"/>
    </row>
    <row r="16" spans="1:12" ht="25.8" thickBot="1">
      <c r="A16" s="757"/>
      <c r="B16" s="755"/>
      <c r="C16" s="192"/>
      <c r="D16" s="185"/>
      <c r="E16" s="185"/>
      <c r="F16" s="185"/>
      <c r="G16" s="185"/>
      <c r="H16" s="185"/>
      <c r="I16" s="186"/>
      <c r="J16" s="186"/>
      <c r="K16" s="193" t="s">
        <v>241</v>
      </c>
      <c r="L16" s="168"/>
    </row>
    <row r="17" spans="1:12" ht="22.5" customHeight="1">
      <c r="A17" s="756">
        <v>4</v>
      </c>
      <c r="B17" s="750" t="s">
        <v>242</v>
      </c>
      <c r="C17" s="174" t="s">
        <v>229</v>
      </c>
      <c r="D17" s="175" t="s">
        <v>229</v>
      </c>
      <c r="E17" s="175" t="s">
        <v>229</v>
      </c>
      <c r="F17" s="175" t="s">
        <v>229</v>
      </c>
      <c r="G17" s="175" t="s">
        <v>229</v>
      </c>
      <c r="H17" s="175" t="s">
        <v>229</v>
      </c>
      <c r="I17" s="176" t="s">
        <v>229</v>
      </c>
      <c r="J17" s="176" t="s">
        <v>229</v>
      </c>
      <c r="K17" s="194"/>
      <c r="L17" s="168"/>
    </row>
    <row r="18" spans="1:12" ht="22.5" customHeight="1">
      <c r="A18" s="756"/>
      <c r="B18" s="750"/>
      <c r="C18" s="189"/>
      <c r="D18" s="190"/>
      <c r="E18" s="190"/>
      <c r="F18" s="190"/>
      <c r="G18" s="190"/>
      <c r="H18" s="190"/>
      <c r="I18" s="191"/>
      <c r="J18" s="191"/>
      <c r="K18" s="182" t="s">
        <v>243</v>
      </c>
      <c r="L18" s="168"/>
    </row>
    <row r="19" spans="1:12" ht="22.5" customHeight="1">
      <c r="A19" s="756"/>
      <c r="B19" s="750"/>
      <c r="C19" s="189"/>
      <c r="D19" s="190"/>
      <c r="E19" s="190"/>
      <c r="F19" s="190"/>
      <c r="G19" s="190"/>
      <c r="H19" s="190"/>
      <c r="I19" s="191"/>
      <c r="J19" s="191"/>
      <c r="K19" s="182" t="s">
        <v>244</v>
      </c>
      <c r="L19" s="168"/>
    </row>
    <row r="20" spans="1:12" ht="22.5" customHeight="1" thickBot="1">
      <c r="A20" s="758"/>
      <c r="B20" s="751"/>
      <c r="C20" s="184"/>
      <c r="D20" s="195"/>
      <c r="E20" s="195"/>
      <c r="F20" s="195"/>
      <c r="G20" s="195"/>
      <c r="H20" s="195"/>
      <c r="I20" s="196"/>
      <c r="J20" s="196"/>
      <c r="K20" s="197" t="s">
        <v>245</v>
      </c>
      <c r="L20" s="168"/>
    </row>
    <row r="21" spans="1:12" ht="22.5" customHeight="1">
      <c r="A21" s="752">
        <v>5</v>
      </c>
      <c r="B21" s="754" t="s">
        <v>246</v>
      </c>
      <c r="C21" s="169" t="s">
        <v>229</v>
      </c>
      <c r="D21" s="170" t="s">
        <v>229</v>
      </c>
      <c r="E21" s="170" t="s">
        <v>229</v>
      </c>
      <c r="F21" s="170" t="s">
        <v>229</v>
      </c>
      <c r="G21" s="170" t="s">
        <v>229</v>
      </c>
      <c r="H21" s="170" t="s">
        <v>229</v>
      </c>
      <c r="I21" s="171" t="s">
        <v>229</v>
      </c>
      <c r="J21" s="171" t="s">
        <v>229</v>
      </c>
      <c r="K21" s="183"/>
      <c r="L21" s="168"/>
    </row>
    <row r="22" spans="1:12" ht="22.5" customHeight="1">
      <c r="A22" s="756"/>
      <c r="B22" s="750"/>
      <c r="C22" s="189"/>
      <c r="D22" s="190"/>
      <c r="E22" s="190"/>
      <c r="F22" s="190"/>
      <c r="G22" s="190"/>
      <c r="H22" s="190"/>
      <c r="I22" s="191"/>
      <c r="J22" s="191"/>
      <c r="K22" s="182" t="s">
        <v>247</v>
      </c>
      <c r="L22" s="168"/>
    </row>
    <row r="23" spans="1:12" ht="22.5" customHeight="1">
      <c r="A23" s="756"/>
      <c r="B23" s="750"/>
      <c r="C23" s="189"/>
      <c r="D23" s="190"/>
      <c r="E23" s="190"/>
      <c r="F23" s="190"/>
      <c r="G23" s="190"/>
      <c r="H23" s="190"/>
      <c r="I23" s="191"/>
      <c r="J23" s="191"/>
      <c r="K23" s="182" t="s">
        <v>248</v>
      </c>
      <c r="L23" s="168"/>
    </row>
    <row r="24" spans="1:12" ht="25.8" thickBot="1">
      <c r="A24" s="757"/>
      <c r="B24" s="755"/>
      <c r="C24" s="192"/>
      <c r="D24" s="185"/>
      <c r="E24" s="185"/>
      <c r="F24" s="185"/>
      <c r="G24" s="185"/>
      <c r="H24" s="185"/>
      <c r="I24" s="186"/>
      <c r="J24" s="186"/>
      <c r="K24" s="198" t="s">
        <v>249</v>
      </c>
      <c r="L24" s="168"/>
    </row>
    <row r="25" spans="1:12" ht="22.5" customHeight="1">
      <c r="A25" s="752">
        <v>6</v>
      </c>
      <c r="B25" s="754" t="s">
        <v>250</v>
      </c>
      <c r="C25" s="199" t="s">
        <v>251</v>
      </c>
      <c r="D25" s="200" t="s">
        <v>251</v>
      </c>
      <c r="E25" s="200" t="s">
        <v>251</v>
      </c>
      <c r="F25" s="200" t="s">
        <v>251</v>
      </c>
      <c r="G25" s="170" t="s">
        <v>229</v>
      </c>
      <c r="H25" s="200" t="s">
        <v>251</v>
      </c>
      <c r="I25" s="201" t="s">
        <v>251</v>
      </c>
      <c r="J25" s="202" t="s">
        <v>252</v>
      </c>
      <c r="K25" s="183"/>
      <c r="L25" s="168"/>
    </row>
    <row r="26" spans="1:12" ht="22.5" customHeight="1" thickBot="1">
      <c r="A26" s="753"/>
      <c r="B26" s="755"/>
      <c r="C26" s="192"/>
      <c r="D26" s="195"/>
      <c r="E26" s="195"/>
      <c r="F26" s="195"/>
      <c r="G26" s="195"/>
      <c r="H26" s="195"/>
      <c r="I26" s="196"/>
      <c r="J26" s="196"/>
      <c r="K26" s="203" t="s">
        <v>253</v>
      </c>
      <c r="L26" s="168"/>
    </row>
    <row r="27" spans="1:12" ht="22.5" customHeight="1">
      <c r="A27" s="752">
        <v>7</v>
      </c>
      <c r="B27" s="761" t="s">
        <v>254</v>
      </c>
      <c r="C27" s="204" t="s">
        <v>230</v>
      </c>
      <c r="D27" s="205" t="s">
        <v>230</v>
      </c>
      <c r="E27" s="205" t="s">
        <v>230</v>
      </c>
      <c r="F27" s="205" t="s">
        <v>230</v>
      </c>
      <c r="G27" s="205" t="s">
        <v>230</v>
      </c>
      <c r="H27" s="205" t="s">
        <v>230</v>
      </c>
      <c r="I27" s="206" t="s">
        <v>230</v>
      </c>
      <c r="J27" s="202" t="s">
        <v>252</v>
      </c>
      <c r="K27" s="183"/>
      <c r="L27" s="168"/>
    </row>
    <row r="28" spans="1:12" ht="22.5" customHeight="1">
      <c r="A28" s="756"/>
      <c r="B28" s="762"/>
      <c r="C28" s="207"/>
      <c r="D28" s="208"/>
      <c r="E28" s="208"/>
      <c r="F28" s="208"/>
      <c r="G28" s="208"/>
      <c r="H28" s="208"/>
      <c r="I28" s="209"/>
      <c r="J28" s="210"/>
      <c r="K28" s="211" t="s">
        <v>255</v>
      </c>
      <c r="L28" s="168"/>
    </row>
    <row r="29" spans="1:12" ht="22.5" customHeight="1" thickBot="1">
      <c r="A29" s="757"/>
      <c r="B29" s="763"/>
      <c r="C29" s="212"/>
      <c r="D29" s="213"/>
      <c r="E29" s="213"/>
      <c r="F29" s="213"/>
      <c r="G29" s="213"/>
      <c r="H29" s="213"/>
      <c r="I29" s="214"/>
      <c r="J29" s="186"/>
      <c r="K29" s="203" t="s">
        <v>256</v>
      </c>
      <c r="L29" s="168"/>
    </row>
    <row r="30" spans="1:12" ht="22.5" customHeight="1">
      <c r="A30" s="756">
        <v>8</v>
      </c>
      <c r="B30" s="750" t="s">
        <v>257</v>
      </c>
      <c r="C30" s="174" t="s">
        <v>229</v>
      </c>
      <c r="D30" s="175" t="s">
        <v>229</v>
      </c>
      <c r="E30" s="175" t="s">
        <v>229</v>
      </c>
      <c r="F30" s="175" t="s">
        <v>229</v>
      </c>
      <c r="G30" s="175" t="s">
        <v>229</v>
      </c>
      <c r="H30" s="175" t="s">
        <v>229</v>
      </c>
      <c r="I30" s="176" t="s">
        <v>229</v>
      </c>
      <c r="J30" s="215" t="s">
        <v>252</v>
      </c>
      <c r="K30" s="194"/>
      <c r="L30" s="168"/>
    </row>
    <row r="31" spans="1:12" ht="22.5" customHeight="1">
      <c r="A31" s="756"/>
      <c r="B31" s="750"/>
      <c r="C31" s="189"/>
      <c r="D31" s="190"/>
      <c r="E31" s="190"/>
      <c r="F31" s="190"/>
      <c r="G31" s="190"/>
      <c r="H31" s="190"/>
      <c r="I31" s="191"/>
      <c r="J31" s="216"/>
      <c r="K31" s="182" t="s">
        <v>258</v>
      </c>
      <c r="L31" s="168"/>
    </row>
    <row r="32" spans="1:12" ht="22.5" customHeight="1" thickBot="1">
      <c r="A32" s="758"/>
      <c r="B32" s="751"/>
      <c r="C32" s="184"/>
      <c r="D32" s="195"/>
      <c r="E32" s="195"/>
      <c r="F32" s="195"/>
      <c r="G32" s="195"/>
      <c r="H32" s="195"/>
      <c r="I32" s="196"/>
      <c r="J32" s="217"/>
      <c r="K32" s="218" t="s">
        <v>259</v>
      </c>
      <c r="L32" s="168"/>
    </row>
    <row r="33" spans="1:12" ht="22.5" customHeight="1">
      <c r="A33" s="752">
        <v>9</v>
      </c>
      <c r="B33" s="765" t="s">
        <v>260</v>
      </c>
      <c r="C33" s="169" t="s">
        <v>229</v>
      </c>
      <c r="D33" s="170" t="s">
        <v>229</v>
      </c>
      <c r="E33" s="170" t="s">
        <v>229</v>
      </c>
      <c r="F33" s="170" t="s">
        <v>229</v>
      </c>
      <c r="G33" s="170" t="s">
        <v>229</v>
      </c>
      <c r="H33" s="170" t="s">
        <v>229</v>
      </c>
      <c r="I33" s="171" t="s">
        <v>229</v>
      </c>
      <c r="J33" s="171" t="s">
        <v>229</v>
      </c>
      <c r="K33" s="183"/>
      <c r="L33" s="168"/>
    </row>
    <row r="34" spans="1:12" ht="22.5" customHeight="1">
      <c r="A34" s="756"/>
      <c r="B34" s="766"/>
      <c r="C34" s="189"/>
      <c r="D34" s="190"/>
      <c r="E34" s="190"/>
      <c r="F34" s="190"/>
      <c r="G34" s="190"/>
      <c r="H34" s="190"/>
      <c r="I34" s="191"/>
      <c r="J34" s="191"/>
      <c r="K34" s="182" t="s">
        <v>258</v>
      </c>
      <c r="L34" s="168"/>
    </row>
    <row r="35" spans="1:12" ht="22.5" customHeight="1" thickBot="1">
      <c r="A35" s="757"/>
      <c r="B35" s="767"/>
      <c r="C35" s="192"/>
      <c r="D35" s="185"/>
      <c r="E35" s="185"/>
      <c r="F35" s="185"/>
      <c r="G35" s="185"/>
      <c r="H35" s="185"/>
      <c r="I35" s="186"/>
      <c r="J35" s="186"/>
      <c r="K35" s="219" t="s">
        <v>261</v>
      </c>
      <c r="L35" s="168"/>
    </row>
    <row r="36" spans="1:12" ht="22.5" customHeight="1">
      <c r="A36" s="756">
        <v>10</v>
      </c>
      <c r="B36" s="750" t="s">
        <v>262</v>
      </c>
      <c r="C36" s="220" t="s">
        <v>263</v>
      </c>
      <c r="D36" s="221" t="s">
        <v>252</v>
      </c>
      <c r="E36" s="221" t="s">
        <v>252</v>
      </c>
      <c r="F36" s="221" t="s">
        <v>252</v>
      </c>
      <c r="G36" s="221" t="s">
        <v>252</v>
      </c>
      <c r="H36" s="221" t="s">
        <v>252</v>
      </c>
      <c r="I36" s="215" t="s">
        <v>252</v>
      </c>
      <c r="J36" s="177" t="s">
        <v>230</v>
      </c>
      <c r="K36" s="194"/>
      <c r="L36" s="168"/>
    </row>
    <row r="37" spans="1:12" ht="22.5" customHeight="1">
      <c r="A37" s="756"/>
      <c r="B37" s="750"/>
      <c r="C37" s="184"/>
      <c r="D37" s="222"/>
      <c r="E37" s="222"/>
      <c r="F37" s="222"/>
      <c r="G37" s="222"/>
      <c r="H37" s="222"/>
      <c r="I37" s="216"/>
      <c r="J37" s="223"/>
      <c r="K37" s="224" t="s">
        <v>264</v>
      </c>
      <c r="L37" s="168"/>
    </row>
    <row r="38" spans="1:12" ht="22.5" customHeight="1" thickBot="1">
      <c r="A38" s="758"/>
      <c r="B38" s="751"/>
      <c r="C38" s="225"/>
      <c r="D38" s="226"/>
      <c r="E38" s="226"/>
      <c r="F38" s="226"/>
      <c r="G38" s="226"/>
      <c r="H38" s="226"/>
      <c r="I38" s="217"/>
      <c r="J38" s="227"/>
      <c r="K38" s="197" t="s">
        <v>265</v>
      </c>
      <c r="L38" s="168"/>
    </row>
    <row r="39" spans="1:12" ht="22.5" customHeight="1">
      <c r="A39" s="768">
        <v>11</v>
      </c>
      <c r="B39" s="754" t="s">
        <v>266</v>
      </c>
      <c r="C39" s="228" t="s">
        <v>263</v>
      </c>
      <c r="D39" s="229" t="s">
        <v>263</v>
      </c>
      <c r="E39" s="229" t="s">
        <v>263</v>
      </c>
      <c r="F39" s="229" t="s">
        <v>263</v>
      </c>
      <c r="G39" s="229" t="s">
        <v>263</v>
      </c>
      <c r="H39" s="229" t="s">
        <v>263</v>
      </c>
      <c r="I39" s="229" t="s">
        <v>263</v>
      </c>
      <c r="J39" s="202" t="s">
        <v>263</v>
      </c>
      <c r="K39" s="183"/>
      <c r="L39" s="168"/>
    </row>
    <row r="40" spans="1:12" ht="22.5" customHeight="1">
      <c r="A40" s="749"/>
      <c r="B40" s="750"/>
      <c r="C40" s="184"/>
      <c r="D40" s="230"/>
      <c r="E40" s="230"/>
      <c r="F40" s="230"/>
      <c r="G40" s="230"/>
      <c r="H40" s="230"/>
      <c r="I40" s="210"/>
      <c r="J40" s="210"/>
      <c r="K40" s="224" t="s">
        <v>264</v>
      </c>
      <c r="L40" s="168"/>
    </row>
    <row r="41" spans="1:12" ht="22.5" customHeight="1" thickBot="1">
      <c r="A41" s="769"/>
      <c r="B41" s="755"/>
      <c r="C41" s="231"/>
      <c r="D41" s="185"/>
      <c r="E41" s="185"/>
      <c r="F41" s="185"/>
      <c r="G41" s="185"/>
      <c r="H41" s="185"/>
      <c r="I41" s="186"/>
      <c r="J41" s="186"/>
      <c r="K41" s="193" t="s">
        <v>267</v>
      </c>
      <c r="L41" s="168"/>
    </row>
    <row r="42" spans="1:12" ht="22.5" customHeight="1">
      <c r="A42" s="756">
        <v>12</v>
      </c>
      <c r="B42" s="759" t="s">
        <v>268</v>
      </c>
      <c r="C42" s="232" t="s">
        <v>269</v>
      </c>
      <c r="D42" s="233" t="s">
        <v>230</v>
      </c>
      <c r="E42" s="233" t="s">
        <v>230</v>
      </c>
      <c r="F42" s="233" t="s">
        <v>230</v>
      </c>
      <c r="G42" s="233" t="s">
        <v>230</v>
      </c>
      <c r="H42" s="233" t="s">
        <v>230</v>
      </c>
      <c r="I42" s="233" t="s">
        <v>230</v>
      </c>
      <c r="J42" s="234" t="s">
        <v>230</v>
      </c>
      <c r="K42" s="194"/>
      <c r="L42" s="168"/>
    </row>
    <row r="43" spans="1:12" ht="22.5" customHeight="1" thickBot="1">
      <c r="A43" s="758"/>
      <c r="B43" s="760"/>
      <c r="C43" s="192"/>
      <c r="D43" s="235"/>
      <c r="E43" s="235"/>
      <c r="F43" s="235"/>
      <c r="G43" s="235"/>
      <c r="H43" s="235"/>
      <c r="I43" s="235"/>
      <c r="J43" s="236"/>
      <c r="K43" s="237" t="s">
        <v>390</v>
      </c>
      <c r="L43" s="168"/>
    </row>
    <row r="44" spans="1:12" ht="22.5" customHeight="1">
      <c r="A44" s="768">
        <v>13</v>
      </c>
      <c r="B44" s="754" t="s">
        <v>270</v>
      </c>
      <c r="C44" s="238" t="s">
        <v>230</v>
      </c>
      <c r="D44" s="170" t="s">
        <v>229</v>
      </c>
      <c r="E44" s="239" t="s">
        <v>230</v>
      </c>
      <c r="F44" s="239" t="s">
        <v>230</v>
      </c>
      <c r="G44" s="239" t="s">
        <v>230</v>
      </c>
      <c r="H44" s="239" t="s">
        <v>230</v>
      </c>
      <c r="I44" s="239" t="s">
        <v>230</v>
      </c>
      <c r="J44" s="172" t="s">
        <v>230</v>
      </c>
      <c r="K44" s="183"/>
      <c r="L44" s="168"/>
    </row>
    <row r="45" spans="1:12" ht="22.5" customHeight="1" thickBot="1">
      <c r="A45" s="769"/>
      <c r="B45" s="755"/>
      <c r="C45" s="240"/>
      <c r="D45" s="185"/>
      <c r="E45" s="241"/>
      <c r="F45" s="241"/>
      <c r="G45" s="241"/>
      <c r="H45" s="241"/>
      <c r="I45" s="187"/>
      <c r="J45" s="187"/>
      <c r="K45" s="203" t="s">
        <v>271</v>
      </c>
      <c r="L45" s="168"/>
    </row>
    <row r="46" spans="1:12" ht="22.5" customHeight="1">
      <c r="A46" s="768">
        <v>14</v>
      </c>
      <c r="B46" s="754" t="s">
        <v>272</v>
      </c>
      <c r="C46" s="238" t="s">
        <v>230</v>
      </c>
      <c r="D46" s="239" t="s">
        <v>230</v>
      </c>
      <c r="E46" s="239" t="s">
        <v>230</v>
      </c>
      <c r="F46" s="170" t="s">
        <v>229</v>
      </c>
      <c r="G46" s="239" t="s">
        <v>230</v>
      </c>
      <c r="H46" s="239" t="s">
        <v>230</v>
      </c>
      <c r="I46" s="239" t="s">
        <v>230</v>
      </c>
      <c r="J46" s="172" t="s">
        <v>230</v>
      </c>
      <c r="K46" s="183"/>
      <c r="L46" s="168"/>
    </row>
    <row r="47" spans="1:12" ht="22.5" customHeight="1" thickBot="1">
      <c r="A47" s="769"/>
      <c r="B47" s="755"/>
      <c r="C47" s="240"/>
      <c r="D47" s="241"/>
      <c r="E47" s="241"/>
      <c r="F47" s="185"/>
      <c r="G47" s="241"/>
      <c r="H47" s="241"/>
      <c r="I47" s="187"/>
      <c r="J47" s="187"/>
      <c r="K47" s="188" t="s">
        <v>273</v>
      </c>
      <c r="L47" s="168"/>
    </row>
    <row r="48" spans="1:12" ht="22.5" customHeight="1">
      <c r="A48" s="749">
        <v>15</v>
      </c>
      <c r="B48" s="750" t="s">
        <v>274</v>
      </c>
      <c r="C48" s="242" t="s">
        <v>230</v>
      </c>
      <c r="D48" s="175" t="s">
        <v>229</v>
      </c>
      <c r="E48" s="175" t="s">
        <v>229</v>
      </c>
      <c r="F48" s="243" t="s">
        <v>230</v>
      </c>
      <c r="G48" s="175" t="s">
        <v>229</v>
      </c>
      <c r="H48" s="175" t="s">
        <v>229</v>
      </c>
      <c r="I48" s="176" t="s">
        <v>229</v>
      </c>
      <c r="J48" s="177" t="s">
        <v>230</v>
      </c>
      <c r="K48" s="194"/>
      <c r="L48" s="168"/>
    </row>
    <row r="49" spans="1:12" ht="22.5" customHeight="1">
      <c r="A49" s="749"/>
      <c r="B49" s="750"/>
      <c r="C49" s="244"/>
      <c r="D49" s="195"/>
      <c r="E49" s="195"/>
      <c r="F49" s="245"/>
      <c r="G49" s="195"/>
      <c r="H49" s="195"/>
      <c r="I49" s="196"/>
      <c r="J49" s="227"/>
      <c r="K49" s="246" t="s">
        <v>275</v>
      </c>
      <c r="L49" s="168"/>
    </row>
    <row r="50" spans="1:12" ht="22.5" customHeight="1" thickBot="1">
      <c r="A50" s="749"/>
      <c r="B50" s="751"/>
      <c r="C50" s="247"/>
      <c r="D50" s="248"/>
      <c r="E50" s="248"/>
      <c r="F50" s="249"/>
      <c r="G50" s="248"/>
      <c r="H50" s="248"/>
      <c r="I50" s="250"/>
      <c r="J50" s="251"/>
      <c r="K50" s="237" t="s">
        <v>276</v>
      </c>
      <c r="L50" s="168"/>
    </row>
    <row r="51" spans="1:12" ht="22.5" customHeight="1">
      <c r="A51" s="752">
        <v>16</v>
      </c>
      <c r="B51" s="754" t="s">
        <v>277</v>
      </c>
      <c r="C51" s="238" t="s">
        <v>230</v>
      </c>
      <c r="D51" s="239" t="s">
        <v>230</v>
      </c>
      <c r="E51" s="239" t="s">
        <v>230</v>
      </c>
      <c r="F51" s="239" t="s">
        <v>230</v>
      </c>
      <c r="G51" s="239" t="s">
        <v>230</v>
      </c>
      <c r="H51" s="239" t="s">
        <v>230</v>
      </c>
      <c r="I51" s="171" t="s">
        <v>229</v>
      </c>
      <c r="J51" s="172" t="s">
        <v>230</v>
      </c>
      <c r="K51" s="183"/>
      <c r="L51" s="168"/>
    </row>
    <row r="52" spans="1:12" ht="22.5" customHeight="1" thickBot="1">
      <c r="A52" s="753"/>
      <c r="B52" s="755"/>
      <c r="C52" s="240"/>
      <c r="D52" s="241"/>
      <c r="E52" s="241"/>
      <c r="F52" s="241"/>
      <c r="G52" s="241"/>
      <c r="H52" s="241"/>
      <c r="I52" s="186"/>
      <c r="J52" s="187"/>
      <c r="K52" s="203" t="s">
        <v>278</v>
      </c>
      <c r="L52" s="168"/>
    </row>
    <row r="53" spans="1:12" ht="22.5" customHeight="1">
      <c r="A53" s="749">
        <v>17</v>
      </c>
      <c r="B53" s="764" t="s">
        <v>279</v>
      </c>
      <c r="C53" s="169" t="s">
        <v>269</v>
      </c>
      <c r="D53" s="175" t="s">
        <v>269</v>
      </c>
      <c r="E53" s="175" t="s">
        <v>269</v>
      </c>
      <c r="F53" s="175" t="s">
        <v>269</v>
      </c>
      <c r="G53" s="175" t="s">
        <v>269</v>
      </c>
      <c r="H53" s="175" t="s">
        <v>269</v>
      </c>
      <c r="I53" s="176" t="s">
        <v>269</v>
      </c>
      <c r="J53" s="177" t="s">
        <v>230</v>
      </c>
      <c r="K53" s="194"/>
      <c r="L53" s="168"/>
    </row>
    <row r="54" spans="1:12" ht="22.5" customHeight="1" thickBot="1">
      <c r="A54" s="749"/>
      <c r="B54" s="762"/>
      <c r="C54" s="184"/>
      <c r="D54" s="195"/>
      <c r="E54" s="195"/>
      <c r="F54" s="195"/>
      <c r="G54" s="195"/>
      <c r="H54" s="195"/>
      <c r="I54" s="196"/>
      <c r="J54" s="227"/>
      <c r="K54" s="237" t="s">
        <v>391</v>
      </c>
      <c r="L54" s="168"/>
    </row>
    <row r="55" spans="1:12" ht="22.5" customHeight="1">
      <c r="A55" s="752">
        <v>18</v>
      </c>
      <c r="B55" s="754" t="s">
        <v>280</v>
      </c>
      <c r="C55" s="199" t="s">
        <v>251</v>
      </c>
      <c r="D55" s="200" t="s">
        <v>251</v>
      </c>
      <c r="E55" s="200" t="s">
        <v>251</v>
      </c>
      <c r="F55" s="200" t="s">
        <v>251</v>
      </c>
      <c r="G55" s="200" t="s">
        <v>251</v>
      </c>
      <c r="H55" s="200" t="s">
        <v>251</v>
      </c>
      <c r="I55" s="201" t="s">
        <v>251</v>
      </c>
      <c r="J55" s="201" t="s">
        <v>251</v>
      </c>
      <c r="K55" s="183"/>
      <c r="L55" s="168"/>
    </row>
    <row r="56" spans="1:12" ht="22.5" customHeight="1" thickBot="1">
      <c r="A56" s="757"/>
      <c r="B56" s="755"/>
      <c r="C56" s="192"/>
      <c r="D56" s="185"/>
      <c r="E56" s="185"/>
      <c r="F56" s="185"/>
      <c r="G56" s="185"/>
      <c r="H56" s="185"/>
      <c r="I56" s="186"/>
      <c r="J56" s="186"/>
      <c r="K56" s="188" t="s">
        <v>281</v>
      </c>
      <c r="L56" s="168"/>
    </row>
    <row r="57" spans="1:12" ht="22.5" customHeight="1">
      <c r="A57" s="768">
        <v>19</v>
      </c>
      <c r="B57" s="754" t="s">
        <v>282</v>
      </c>
      <c r="C57" s="199" t="s">
        <v>251</v>
      </c>
      <c r="D57" s="200" t="s">
        <v>251</v>
      </c>
      <c r="E57" s="200" t="s">
        <v>251</v>
      </c>
      <c r="F57" s="200" t="s">
        <v>251</v>
      </c>
      <c r="G57" s="200" t="s">
        <v>251</v>
      </c>
      <c r="H57" s="200" t="s">
        <v>251</v>
      </c>
      <c r="I57" s="201" t="s">
        <v>251</v>
      </c>
      <c r="J57" s="252" t="s">
        <v>251</v>
      </c>
      <c r="K57" s="183"/>
      <c r="L57" s="168"/>
    </row>
    <row r="58" spans="1:12" ht="22.5" customHeight="1" thickBot="1">
      <c r="A58" s="769"/>
      <c r="B58" s="755"/>
      <c r="C58" s="192"/>
      <c r="D58" s="185"/>
      <c r="E58" s="185"/>
      <c r="F58" s="185"/>
      <c r="G58" s="185"/>
      <c r="H58" s="185"/>
      <c r="I58" s="186"/>
      <c r="J58" s="186"/>
      <c r="K58" s="188" t="s">
        <v>283</v>
      </c>
      <c r="L58" s="168"/>
    </row>
    <row r="59" spans="1:12" ht="22.5" customHeight="1">
      <c r="A59" s="756">
        <v>20</v>
      </c>
      <c r="B59" s="759" t="s">
        <v>284</v>
      </c>
      <c r="C59" s="242" t="s">
        <v>230</v>
      </c>
      <c r="D59" s="175" t="s">
        <v>229</v>
      </c>
      <c r="E59" s="175" t="s">
        <v>229</v>
      </c>
      <c r="F59" s="243" t="s">
        <v>230</v>
      </c>
      <c r="G59" s="243" t="s">
        <v>230</v>
      </c>
      <c r="H59" s="243" t="s">
        <v>230</v>
      </c>
      <c r="I59" s="176" t="s">
        <v>229</v>
      </c>
      <c r="J59" s="177" t="s">
        <v>230</v>
      </c>
      <c r="K59" s="194"/>
      <c r="L59" s="168"/>
    </row>
    <row r="60" spans="1:12" ht="22.5" customHeight="1">
      <c r="A60" s="756"/>
      <c r="B60" s="759"/>
      <c r="C60" s="244"/>
      <c r="D60" s="179"/>
      <c r="E60" s="179"/>
      <c r="F60" s="253"/>
      <c r="G60" s="253"/>
      <c r="H60" s="253"/>
      <c r="I60" s="180"/>
      <c r="J60" s="181"/>
      <c r="K60" s="182" t="s">
        <v>285</v>
      </c>
      <c r="L60" s="168"/>
    </row>
    <row r="61" spans="1:12" ht="22.5" customHeight="1" thickBot="1">
      <c r="A61" s="758"/>
      <c r="B61" s="760"/>
      <c r="C61" s="247"/>
      <c r="D61" s="195"/>
      <c r="E61" s="195"/>
      <c r="F61" s="245"/>
      <c r="G61" s="245"/>
      <c r="H61" s="245"/>
      <c r="I61" s="196"/>
      <c r="J61" s="227"/>
      <c r="K61" s="197" t="s">
        <v>286</v>
      </c>
      <c r="L61" s="168"/>
    </row>
    <row r="62" spans="1:12" ht="22.5" customHeight="1">
      <c r="A62" s="752">
        <v>21</v>
      </c>
      <c r="B62" s="754" t="s">
        <v>287</v>
      </c>
      <c r="C62" s="169" t="s">
        <v>269</v>
      </c>
      <c r="D62" s="170" t="s">
        <v>229</v>
      </c>
      <c r="E62" s="170" t="s">
        <v>229</v>
      </c>
      <c r="F62" s="170" t="s">
        <v>229</v>
      </c>
      <c r="G62" s="170" t="s">
        <v>229</v>
      </c>
      <c r="H62" s="170" t="s">
        <v>229</v>
      </c>
      <c r="I62" s="171" t="s">
        <v>229</v>
      </c>
      <c r="J62" s="172" t="s">
        <v>230</v>
      </c>
      <c r="K62" s="183"/>
      <c r="L62" s="168"/>
    </row>
    <row r="63" spans="1:12" ht="22.5" customHeight="1">
      <c r="A63" s="756"/>
      <c r="B63" s="750"/>
      <c r="C63" s="189"/>
      <c r="D63" s="190"/>
      <c r="E63" s="190"/>
      <c r="F63" s="190"/>
      <c r="G63" s="190"/>
      <c r="H63" s="190"/>
      <c r="I63" s="191"/>
      <c r="J63" s="223"/>
      <c r="K63" s="182" t="s">
        <v>288</v>
      </c>
      <c r="L63" s="168"/>
    </row>
    <row r="64" spans="1:12" ht="22.5" customHeight="1" thickBot="1">
      <c r="A64" s="757"/>
      <c r="B64" s="755"/>
      <c r="C64" s="192"/>
      <c r="D64" s="185"/>
      <c r="E64" s="185"/>
      <c r="F64" s="185"/>
      <c r="G64" s="185"/>
      <c r="H64" s="185"/>
      <c r="I64" s="186"/>
      <c r="J64" s="187"/>
      <c r="K64" s="193" t="s">
        <v>289</v>
      </c>
      <c r="L64" s="168"/>
    </row>
    <row r="65" spans="1:12" ht="22.5" customHeight="1">
      <c r="A65" s="756">
        <v>22</v>
      </c>
      <c r="B65" s="750" t="s">
        <v>290</v>
      </c>
      <c r="C65" s="174" t="s">
        <v>229</v>
      </c>
      <c r="D65" s="175" t="s">
        <v>229</v>
      </c>
      <c r="E65" s="175" t="s">
        <v>229</v>
      </c>
      <c r="F65" s="175" t="s">
        <v>229</v>
      </c>
      <c r="G65" s="175" t="s">
        <v>229</v>
      </c>
      <c r="H65" s="175" t="s">
        <v>229</v>
      </c>
      <c r="I65" s="176" t="s">
        <v>229</v>
      </c>
      <c r="J65" s="176" t="s">
        <v>229</v>
      </c>
      <c r="K65" s="194"/>
      <c r="L65" s="168"/>
    </row>
    <row r="66" spans="1:12" ht="22.5" customHeight="1" thickBot="1">
      <c r="A66" s="756"/>
      <c r="B66" s="751"/>
      <c r="C66" s="184"/>
      <c r="D66" s="195"/>
      <c r="E66" s="195"/>
      <c r="F66" s="195"/>
      <c r="G66" s="195"/>
      <c r="H66" s="195"/>
      <c r="I66" s="196"/>
      <c r="J66" s="196"/>
      <c r="K66" s="237" t="s">
        <v>291</v>
      </c>
      <c r="L66" s="168"/>
    </row>
    <row r="67" spans="1:12" ht="22.5" customHeight="1">
      <c r="A67" s="752">
        <v>23</v>
      </c>
      <c r="B67" s="754" t="s">
        <v>292</v>
      </c>
      <c r="C67" s="169" t="s">
        <v>229</v>
      </c>
      <c r="D67" s="170" t="s">
        <v>229</v>
      </c>
      <c r="E67" s="170" t="s">
        <v>229</v>
      </c>
      <c r="F67" s="170" t="s">
        <v>229</v>
      </c>
      <c r="G67" s="170" t="s">
        <v>229</v>
      </c>
      <c r="H67" s="170" t="s">
        <v>229</v>
      </c>
      <c r="I67" s="171" t="s">
        <v>229</v>
      </c>
      <c r="J67" s="171" t="s">
        <v>229</v>
      </c>
      <c r="K67" s="183"/>
      <c r="L67" s="168"/>
    </row>
    <row r="68" spans="1:12" ht="22.5" customHeight="1">
      <c r="A68" s="756"/>
      <c r="B68" s="750"/>
      <c r="C68" s="184"/>
      <c r="D68" s="190"/>
      <c r="E68" s="190"/>
      <c r="F68" s="190"/>
      <c r="G68" s="190"/>
      <c r="H68" s="190"/>
      <c r="I68" s="191"/>
      <c r="J68" s="191"/>
      <c r="K68" s="246" t="s">
        <v>293</v>
      </c>
      <c r="L68" s="168"/>
    </row>
    <row r="69" spans="1:12" ht="22.5" customHeight="1">
      <c r="A69" s="756"/>
      <c r="B69" s="750"/>
      <c r="C69" s="254"/>
      <c r="D69" s="195"/>
      <c r="E69" s="195"/>
      <c r="F69" s="195"/>
      <c r="G69" s="195"/>
      <c r="H69" s="195"/>
      <c r="I69" s="196"/>
      <c r="J69" s="196"/>
      <c r="K69" s="237" t="s">
        <v>294</v>
      </c>
      <c r="L69" s="168"/>
    </row>
    <row r="70" spans="1:12" ht="22.5" customHeight="1" thickBot="1">
      <c r="A70" s="753"/>
      <c r="B70" s="755"/>
      <c r="C70" s="192"/>
      <c r="D70" s="185"/>
      <c r="E70" s="185"/>
      <c r="F70" s="185"/>
      <c r="G70" s="185"/>
      <c r="H70" s="185"/>
      <c r="I70" s="186"/>
      <c r="J70" s="186"/>
      <c r="K70" s="188" t="s">
        <v>295</v>
      </c>
      <c r="L70" s="168"/>
    </row>
    <row r="71" spans="1:12" ht="18.75" customHeight="1">
      <c r="A71" s="168"/>
      <c r="B71" s="168"/>
      <c r="C71" s="255"/>
      <c r="D71" s="255"/>
      <c r="E71" s="255"/>
      <c r="F71" s="255"/>
      <c r="G71" s="255"/>
      <c r="H71" s="255"/>
      <c r="I71" s="255"/>
      <c r="J71" s="255"/>
      <c r="K71" s="86"/>
      <c r="L71" s="168"/>
    </row>
    <row r="72" spans="1:12" ht="14.25" customHeight="1">
      <c r="A72" s="748" t="s">
        <v>296</v>
      </c>
      <c r="B72" s="748"/>
      <c r="C72" s="745" t="s">
        <v>297</v>
      </c>
      <c r="D72" s="746"/>
      <c r="E72" s="746"/>
      <c r="F72" s="746"/>
      <c r="G72" s="746"/>
      <c r="H72" s="746"/>
      <c r="I72" s="746"/>
      <c r="J72" s="747"/>
      <c r="K72" s="139" t="str">
        <f>IF(入力シート!H104="はい","○","×")</f>
        <v>×</v>
      </c>
      <c r="L72" s="168"/>
    </row>
    <row r="73" spans="1:12" ht="13.8">
      <c r="A73" s="748"/>
      <c r="B73" s="748"/>
      <c r="C73" s="748" t="s">
        <v>298</v>
      </c>
      <c r="D73" s="748"/>
      <c r="E73" s="748"/>
      <c r="F73" s="748"/>
      <c r="G73" s="748"/>
      <c r="H73" s="748"/>
      <c r="I73" s="748"/>
      <c r="J73" s="748"/>
      <c r="K73" s="139" t="str">
        <f>IF(入力シート!H105="はい","○","×")</f>
        <v>×</v>
      </c>
      <c r="L73" s="168"/>
    </row>
    <row r="74" spans="1:12" ht="13.8">
      <c r="A74" s="748"/>
      <c r="B74" s="748"/>
      <c r="C74" s="748" t="s">
        <v>299</v>
      </c>
      <c r="D74" s="748"/>
      <c r="E74" s="748"/>
      <c r="F74" s="748"/>
      <c r="G74" s="748"/>
      <c r="H74" s="748"/>
      <c r="I74" s="748"/>
      <c r="J74" s="748"/>
      <c r="K74" s="139" t="str">
        <f>IF(入力シート!H106=0," ",入力シート!H106)</f>
        <v xml:space="preserve"> </v>
      </c>
      <c r="L74" s="168"/>
    </row>
  </sheetData>
  <mergeCells count="52">
    <mergeCell ref="A17:A20"/>
    <mergeCell ref="B17:B20"/>
    <mergeCell ref="A21:A24"/>
    <mergeCell ref="B21:B24"/>
    <mergeCell ref="A25:A26"/>
    <mergeCell ref="B25:B26"/>
    <mergeCell ref="A2:L2"/>
    <mergeCell ref="A4:B4"/>
    <mergeCell ref="A5:A8"/>
    <mergeCell ref="B5:B8"/>
    <mergeCell ref="A11:A16"/>
    <mergeCell ref="B11:B16"/>
    <mergeCell ref="A9:A10"/>
    <mergeCell ref="B9:B10"/>
    <mergeCell ref="A57:A58"/>
    <mergeCell ref="B57:B58"/>
    <mergeCell ref="A39:A41"/>
    <mergeCell ref="B39:B41"/>
    <mergeCell ref="A30:A32"/>
    <mergeCell ref="B30:B32"/>
    <mergeCell ref="A46:A47"/>
    <mergeCell ref="B46:B47"/>
    <mergeCell ref="A55:A56"/>
    <mergeCell ref="B55:B56"/>
    <mergeCell ref="A27:A29"/>
    <mergeCell ref="B27:B29"/>
    <mergeCell ref="A53:A54"/>
    <mergeCell ref="B53:B54"/>
    <mergeCell ref="A36:A38"/>
    <mergeCell ref="B36:B38"/>
    <mergeCell ref="A33:A35"/>
    <mergeCell ref="B33:B35"/>
    <mergeCell ref="A44:A45"/>
    <mergeCell ref="B44:B45"/>
    <mergeCell ref="A42:A43"/>
    <mergeCell ref="B42:B43"/>
    <mergeCell ref="C72:J72"/>
    <mergeCell ref="C73:J73"/>
    <mergeCell ref="C74:J74"/>
    <mergeCell ref="A72:B74"/>
    <mergeCell ref="A48:A50"/>
    <mergeCell ref="B48:B50"/>
    <mergeCell ref="A51:A52"/>
    <mergeCell ref="B51:B52"/>
    <mergeCell ref="A67:A70"/>
    <mergeCell ref="B67:B70"/>
    <mergeCell ref="A62:A64"/>
    <mergeCell ref="B62:B64"/>
    <mergeCell ref="A65:A66"/>
    <mergeCell ref="B65:B66"/>
    <mergeCell ref="A59:A61"/>
    <mergeCell ref="B59:B61"/>
  </mergeCells>
  <phoneticPr fontId="30"/>
  <conditionalFormatting sqref="K7:K8 K12:K16 K22:K24 K31:K32 K34:K35 K37:K38">
    <cfRule type="expression" dxfId="11" priority="21">
      <formula>FIND("✘",J7)</formula>
    </cfRule>
    <cfRule type="expression" dxfId="10" priority="22">
      <formula>FIND("✓",J7)</formula>
    </cfRule>
  </conditionalFormatting>
  <conditionalFormatting sqref="K18:K20">
    <cfRule type="expression" dxfId="9" priority="17">
      <formula>FIND("✘",J18)</formula>
    </cfRule>
    <cfRule type="expression" dxfId="8" priority="18">
      <formula>FIND("✓",J18)</formula>
    </cfRule>
  </conditionalFormatting>
  <conditionalFormatting sqref="K28:K29">
    <cfRule type="expression" dxfId="7" priority="3">
      <formula>FIND("✘",J28)</formula>
    </cfRule>
    <cfRule type="expression" dxfId="6" priority="4">
      <formula>FIND("✓",J28)</formula>
    </cfRule>
  </conditionalFormatting>
  <conditionalFormatting sqref="K40:K41">
    <cfRule type="expression" dxfId="5" priority="5">
      <formula>FIND("✘",J40)</formula>
    </cfRule>
    <cfRule type="expression" dxfId="4" priority="6">
      <formula>FIND("✓",J40)</formula>
    </cfRule>
  </conditionalFormatting>
  <conditionalFormatting sqref="K60:K61">
    <cfRule type="expression" dxfId="3" priority="1">
      <formula>FIND("✘",J60)</formula>
    </cfRule>
    <cfRule type="expression" dxfId="2" priority="2">
      <formula>FIND("✓",J60)</formula>
    </cfRule>
  </conditionalFormatting>
  <conditionalFormatting sqref="K63:K64">
    <cfRule type="expression" dxfId="1" priority="9">
      <formula>FIND("✘",J63)</formula>
    </cfRule>
    <cfRule type="expression" dxfId="0" priority="10">
      <formula>FIND("✓",J63)</formula>
    </cfRule>
  </conditionalFormatting>
  <dataValidations count="1">
    <dataValidation type="list" allowBlank="1" showInputMessage="1" showErrorMessage="1" sqref="C18:J20 C22:J29 C66:J66 C10:J10 C54:J54 C63:J64 C37:J41 C58:J61 C40:J41 C28:J29 C56:J61 C26:J29 C43:J43 C45:J45 C60:J61 C47:J47 C49:J50 C52:J66 C68:J70 C7:J10 C12:J16 C31:J32 C34:J35" xr:uid="{3B362B20-F26C-4F89-A4D3-DB6E415044C0}">
      <formula1>"〇,ー"</formula1>
    </dataValidation>
  </dataValidations>
  <printOptions horizontalCentered="1" verticalCentered="1"/>
  <pageMargins left="0" right="0" top="0" bottom="0" header="0" footer="0"/>
  <pageSetup paperSize="9"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Z52"/>
  <sheetViews>
    <sheetView workbookViewId="0">
      <selection activeCell="D6" sqref="D6:E6"/>
    </sheetView>
  </sheetViews>
  <sheetFormatPr defaultColWidth="14.44140625" defaultRowHeight="15" customHeight="1"/>
  <cols>
    <col min="1" max="1" width="5.44140625" customWidth="1"/>
    <col min="2" max="2" width="9" customWidth="1"/>
    <col min="3" max="3" width="9" style="152" customWidth="1"/>
    <col min="4" max="7" width="7.5546875" customWidth="1"/>
    <col min="8" max="9" width="3.6640625" customWidth="1"/>
    <col min="10" max="13" width="7.5546875" customWidth="1"/>
    <col min="14" max="14" width="8.44140625" customWidth="1"/>
    <col min="15" max="15" width="1.5546875" customWidth="1"/>
    <col min="16" max="16" width="4.5546875" customWidth="1"/>
    <col min="17" max="18" width="10.109375" customWidth="1"/>
    <col min="19" max="26" width="9.5546875" customWidth="1"/>
  </cols>
  <sheetData>
    <row r="1" spans="2:26" ht="30.75" customHeight="1">
      <c r="B1" s="807" t="s">
        <v>300</v>
      </c>
      <c r="C1" s="311"/>
      <c r="D1" s="311"/>
      <c r="E1" s="311"/>
      <c r="F1" s="311"/>
      <c r="G1" s="311"/>
      <c r="H1" s="311"/>
      <c r="I1" s="311"/>
      <c r="J1" s="311"/>
      <c r="K1" s="32"/>
      <c r="L1" s="32"/>
      <c r="M1" s="32"/>
      <c r="N1" s="32"/>
      <c r="O1" s="32"/>
      <c r="P1" s="32"/>
      <c r="Q1" s="808" t="s">
        <v>301</v>
      </c>
      <c r="R1" s="311"/>
      <c r="S1" s="311"/>
      <c r="T1" s="311"/>
      <c r="U1" s="311"/>
      <c r="V1" s="32"/>
      <c r="W1" s="32"/>
      <c r="X1" s="32"/>
      <c r="Y1" s="32"/>
      <c r="Z1" s="32"/>
    </row>
    <row r="2" spans="2:26" ht="12.75" customHeight="1">
      <c r="B2" s="32"/>
      <c r="C2" s="151"/>
      <c r="D2" s="32"/>
      <c r="E2" s="32"/>
      <c r="F2" s="32"/>
      <c r="G2" s="32"/>
      <c r="H2" s="32"/>
      <c r="I2" s="32"/>
      <c r="J2" s="32"/>
      <c r="K2" s="32"/>
      <c r="L2" s="32" t="s">
        <v>302</v>
      </c>
      <c r="M2" s="32"/>
      <c r="N2" s="32"/>
      <c r="O2" s="32"/>
      <c r="P2" s="32"/>
      <c r="Q2" s="779"/>
      <c r="R2" s="311"/>
      <c r="S2" s="779"/>
      <c r="T2" s="311"/>
      <c r="U2" s="311"/>
      <c r="V2" s="311"/>
      <c r="W2" s="32"/>
      <c r="X2" s="32"/>
      <c r="Y2" s="32"/>
      <c r="Z2" s="32"/>
    </row>
    <row r="3" spans="2:26" ht="16.5" customHeight="1">
      <c r="B3" s="809" t="s">
        <v>303</v>
      </c>
      <c r="C3" s="324"/>
      <c r="D3" s="809" t="s">
        <v>304</v>
      </c>
      <c r="E3" s="324"/>
      <c r="F3" s="324"/>
      <c r="G3" s="324"/>
      <c r="H3" s="324"/>
      <c r="I3" s="324"/>
      <c r="J3" s="324"/>
      <c r="K3" s="32"/>
      <c r="L3" s="48" t="s">
        <v>97</v>
      </c>
      <c r="M3" s="32"/>
      <c r="N3" s="32"/>
      <c r="O3" s="32"/>
      <c r="P3" s="32"/>
      <c r="Q3" s="32"/>
      <c r="R3" s="32"/>
      <c r="S3" s="32"/>
      <c r="T3" s="32"/>
      <c r="U3" s="32"/>
      <c r="V3" s="32"/>
      <c r="W3" s="810" t="s">
        <v>97</v>
      </c>
      <c r="X3" s="311"/>
      <c r="Y3" s="311"/>
      <c r="Z3" s="311"/>
    </row>
    <row r="4" spans="2:26" ht="12.75" customHeight="1">
      <c r="B4" s="32"/>
      <c r="C4" s="151"/>
      <c r="D4" s="32"/>
      <c r="E4" s="32"/>
      <c r="F4" s="32"/>
      <c r="G4" s="32"/>
      <c r="H4" s="32"/>
      <c r="I4" s="32"/>
      <c r="J4" s="32"/>
      <c r="K4" s="32"/>
      <c r="L4" s="32"/>
      <c r="M4" s="32"/>
      <c r="N4" s="32"/>
      <c r="O4" s="32"/>
      <c r="P4" s="32"/>
      <c r="Q4" s="32"/>
      <c r="R4" s="32"/>
      <c r="S4" s="32"/>
      <c r="T4" s="32"/>
      <c r="U4" s="32"/>
      <c r="V4" s="32"/>
      <c r="W4" s="32"/>
      <c r="X4" s="32"/>
      <c r="Y4" s="32"/>
      <c r="Z4" s="32"/>
    </row>
    <row r="5" spans="2:26" ht="26.25" customHeight="1">
      <c r="B5" s="786" t="s">
        <v>305</v>
      </c>
      <c r="C5" s="562"/>
      <c r="D5" s="780" t="s">
        <v>306</v>
      </c>
      <c r="E5" s="345"/>
      <c r="F5" s="345"/>
      <c r="G5" s="345"/>
      <c r="H5" s="345"/>
      <c r="I5" s="345"/>
      <c r="J5" s="345"/>
      <c r="K5" s="345"/>
      <c r="L5" s="345"/>
      <c r="M5" s="345"/>
      <c r="N5" s="347"/>
      <c r="O5" s="49"/>
      <c r="P5" s="50"/>
      <c r="Q5" s="802" t="s">
        <v>305</v>
      </c>
      <c r="R5" s="362"/>
      <c r="S5" s="798" t="s">
        <v>306</v>
      </c>
      <c r="T5" s="359"/>
      <c r="U5" s="359"/>
      <c r="V5" s="359"/>
      <c r="W5" s="359"/>
      <c r="X5" s="359"/>
      <c r="Y5" s="359"/>
      <c r="Z5" s="362"/>
    </row>
    <row r="6" spans="2:26" ht="26.25" customHeight="1">
      <c r="B6" s="786" t="s">
        <v>307</v>
      </c>
      <c r="C6" s="562"/>
      <c r="D6" s="780" t="str">
        <f>IF(入力シート!D10=0,"",入力シート!D10)</f>
        <v/>
      </c>
      <c r="E6" s="345"/>
      <c r="F6" s="781" t="s">
        <v>308</v>
      </c>
      <c r="G6" s="359"/>
      <c r="H6" s="359"/>
      <c r="I6" s="362"/>
      <c r="J6" s="782" t="str">
        <f>IF(入力シート!D9=0,"",入力シート!D9)</f>
        <v/>
      </c>
      <c r="K6" s="359"/>
      <c r="L6" s="359"/>
      <c r="M6" s="359"/>
      <c r="N6" s="362"/>
      <c r="O6" s="51"/>
      <c r="P6" s="52"/>
      <c r="Q6" s="799" t="s">
        <v>309</v>
      </c>
      <c r="R6" s="347"/>
      <c r="S6" s="783"/>
      <c r="T6" s="784"/>
      <c r="U6" s="784"/>
      <c r="V6" s="784"/>
      <c r="W6" s="784"/>
      <c r="X6" s="784"/>
      <c r="Y6" s="784"/>
      <c r="Z6" s="785"/>
    </row>
    <row r="7" spans="2:26" ht="26.25" customHeight="1">
      <c r="B7" s="786" t="s">
        <v>310</v>
      </c>
      <c r="C7" s="562"/>
      <c r="D7" s="149" t="s">
        <v>311</v>
      </c>
      <c r="E7" s="792" t="str">
        <f>IF(入力シート!$D$6="事業設計工学コース","　事業設計工学コース",IF(入力シート!$D$6="情報アーキテクチャコース","　情報アーキテクチャコース",IF(入力シート!$D$6="創造技術コース","　創造技術コース","")))</f>
        <v/>
      </c>
      <c r="F7" s="793"/>
      <c r="G7" s="53" t="s">
        <v>312</v>
      </c>
      <c r="H7" s="794" t="str">
        <f>IF(入力シート!$D$7="情報アーキテクチャコース","　情報アーキテクチャコース",IF(入力シート!$D$7="創造技術コース","　創造技術コース",IF(入力シート!$D$7="事業設計工学コース","　事業設計工学コース","")))</f>
        <v/>
      </c>
      <c r="I7" s="795"/>
      <c r="J7" s="796"/>
      <c r="K7" s="54" t="s">
        <v>313</v>
      </c>
      <c r="L7" s="797" t="str">
        <f>IF(入力シート!D8=0,"",入力シート!D8)</f>
        <v/>
      </c>
      <c r="M7" s="795"/>
      <c r="N7" s="796"/>
      <c r="O7" s="55"/>
      <c r="P7" s="56"/>
      <c r="Q7" s="326"/>
      <c r="R7" s="305"/>
      <c r="S7" s="803"/>
      <c r="T7" s="804"/>
      <c r="U7" s="804"/>
      <c r="V7" s="804"/>
      <c r="W7" s="804"/>
      <c r="X7" s="804"/>
      <c r="Y7" s="804"/>
      <c r="Z7" s="805"/>
    </row>
    <row r="8" spans="2:26" ht="26.25" customHeight="1">
      <c r="B8" s="786" t="s">
        <v>314</v>
      </c>
      <c r="C8" s="562"/>
      <c r="D8" s="787" t="str">
        <f>IF(入力シート!D13=0,"",入力シート!D13)</f>
        <v/>
      </c>
      <c r="E8" s="787"/>
      <c r="F8" s="787"/>
      <c r="G8" s="788" t="str">
        <f>IF(入力シート!H13=0,"",入力シート!H13)</f>
        <v/>
      </c>
      <c r="H8" s="788"/>
      <c r="I8" s="788"/>
      <c r="J8" s="788"/>
      <c r="K8" s="47"/>
      <c r="L8" s="57"/>
      <c r="M8" s="57"/>
      <c r="N8" s="58"/>
      <c r="O8" s="59"/>
      <c r="P8" s="60"/>
      <c r="Q8" s="326"/>
      <c r="R8" s="305"/>
      <c r="S8" s="803"/>
      <c r="T8" s="804"/>
      <c r="U8" s="804"/>
      <c r="V8" s="804"/>
      <c r="W8" s="804"/>
      <c r="X8" s="804"/>
      <c r="Y8" s="804"/>
      <c r="Z8" s="805"/>
    </row>
    <row r="9" spans="2:26" ht="26.25" customHeight="1">
      <c r="B9" s="786" t="s">
        <v>315</v>
      </c>
      <c r="C9" s="562"/>
      <c r="D9" s="789" t="str">
        <f>IF(入力シート!D13=0,"",入力シート!D12)</f>
        <v/>
      </c>
      <c r="E9" s="789"/>
      <c r="F9" s="790"/>
      <c r="G9" s="788" t="str">
        <f>IF(入力シート!H12=0,"",入力シート!H12)</f>
        <v/>
      </c>
      <c r="H9" s="788"/>
      <c r="I9" s="788"/>
      <c r="J9" s="791"/>
      <c r="K9" s="61" t="s">
        <v>170</v>
      </c>
      <c r="L9" s="798" t="str">
        <f>IF(入力シート!$D$15="男","男",IF(入力シート!$D$15="女","女","男　　・　　女"))</f>
        <v>男　　・　　女</v>
      </c>
      <c r="M9" s="795"/>
      <c r="N9" s="796"/>
      <c r="O9" s="59"/>
      <c r="P9" s="60"/>
      <c r="Q9" s="326"/>
      <c r="R9" s="305"/>
      <c r="S9" s="803"/>
      <c r="T9" s="804"/>
      <c r="U9" s="804"/>
      <c r="V9" s="804"/>
      <c r="W9" s="804"/>
      <c r="X9" s="804"/>
      <c r="Y9" s="804"/>
      <c r="Z9" s="805"/>
    </row>
    <row r="10" spans="2:26" ht="26.25" customHeight="1">
      <c r="B10" s="786" t="s">
        <v>316</v>
      </c>
      <c r="C10" s="562"/>
      <c r="D10" s="800" t="str">
        <f>CONCATENATE(入力シート!D18,"　　　　年　　　 ",入力シート!G18,"　　　　月　　　 ",入力シート!I18,"　　　　日")</f>
        <v>　　　　年　　　 　　　　月　　　 　　　　日</v>
      </c>
      <c r="E10" s="801"/>
      <c r="F10" s="801"/>
      <c r="G10" s="795"/>
      <c r="H10" s="795"/>
      <c r="I10" s="795"/>
      <c r="J10" s="796"/>
      <c r="K10" s="61" t="s">
        <v>167</v>
      </c>
      <c r="L10" s="802" t="str">
        <f>IFERROR(IF(※大学事務管理用!L5="#VALUE!","",※大学事務管理用!L5),"")</f>
        <v/>
      </c>
      <c r="M10" s="795"/>
      <c r="N10" s="58" t="s">
        <v>168</v>
      </c>
      <c r="O10" s="59"/>
      <c r="P10" s="60"/>
      <c r="Q10" s="326"/>
      <c r="R10" s="305"/>
      <c r="S10" s="803"/>
      <c r="T10" s="804"/>
      <c r="U10" s="804"/>
      <c r="V10" s="804"/>
      <c r="W10" s="804"/>
      <c r="X10" s="804"/>
      <c r="Y10" s="804"/>
      <c r="Z10" s="805"/>
    </row>
    <row r="11" spans="2:26" ht="26.25" customHeight="1">
      <c r="B11" s="786" t="s">
        <v>317</v>
      </c>
      <c r="C11" s="562"/>
      <c r="D11" s="62" t="s">
        <v>27</v>
      </c>
      <c r="E11" s="150" t="str">
        <f>入力シート!E19&amp;"-"&amp;入力シート!I19</f>
        <v>-</v>
      </c>
      <c r="F11" s="814" t="str">
        <f>IF(入力シート!D20=0,"",入力シート!D20)</f>
        <v/>
      </c>
      <c r="G11" s="814"/>
      <c r="H11" s="814"/>
      <c r="I11" s="814"/>
      <c r="J11" s="814"/>
      <c r="K11" s="814"/>
      <c r="L11" s="814"/>
      <c r="M11" s="814"/>
      <c r="N11" s="815"/>
      <c r="O11" s="59"/>
      <c r="P11" s="60"/>
      <c r="Q11" s="326"/>
      <c r="R11" s="305"/>
      <c r="S11" s="803"/>
      <c r="T11" s="804"/>
      <c r="U11" s="804"/>
      <c r="V11" s="804"/>
      <c r="W11" s="804"/>
      <c r="X11" s="804"/>
      <c r="Y11" s="804"/>
      <c r="Z11" s="805"/>
    </row>
    <row r="12" spans="2:26" ht="26.25" customHeight="1">
      <c r="B12" s="806" t="s">
        <v>318</v>
      </c>
      <c r="C12" s="328"/>
      <c r="D12" s="155" t="s">
        <v>122</v>
      </c>
      <c r="E12" s="816" t="str">
        <f>'志願票(片面印刷)'!AB21</f>
        <v/>
      </c>
      <c r="F12" s="816"/>
      <c r="G12" s="816"/>
      <c r="H12" s="817" t="s">
        <v>319</v>
      </c>
      <c r="I12" s="817"/>
      <c r="J12" s="816" t="str">
        <f>IF(入力シート!D110=0,"",入力シート!D110)</f>
        <v/>
      </c>
      <c r="K12" s="816"/>
      <c r="L12" s="816"/>
      <c r="M12" s="816"/>
      <c r="N12" s="822"/>
      <c r="O12" s="59"/>
      <c r="P12" s="60"/>
      <c r="Q12" s="327"/>
      <c r="R12" s="328"/>
      <c r="S12" s="811"/>
      <c r="T12" s="812"/>
      <c r="U12" s="812"/>
      <c r="V12" s="812"/>
      <c r="W12" s="812"/>
      <c r="X12" s="812"/>
      <c r="Y12" s="812"/>
      <c r="Z12" s="813"/>
    </row>
    <row r="13" spans="2:26" ht="26.25" customHeight="1">
      <c r="B13" s="806" t="s">
        <v>320</v>
      </c>
      <c r="C13" s="324"/>
      <c r="D13" s="818" t="str">
        <f>IF(入力シート!D24=0,"",入力シート!D24)</f>
        <v/>
      </c>
      <c r="E13" s="795"/>
      <c r="F13" s="795"/>
      <c r="G13" s="795"/>
      <c r="H13" s="795"/>
      <c r="I13" s="795"/>
      <c r="J13" s="795"/>
      <c r="K13" s="795"/>
      <c r="L13" s="795"/>
      <c r="M13" s="795"/>
      <c r="N13" s="796"/>
      <c r="O13" s="59"/>
      <c r="P13" s="60"/>
      <c r="Q13" s="799" t="s">
        <v>321</v>
      </c>
      <c r="R13" s="347"/>
      <c r="S13" s="783"/>
      <c r="T13" s="784"/>
      <c r="U13" s="784"/>
      <c r="V13" s="784"/>
      <c r="W13" s="784"/>
      <c r="X13" s="784"/>
      <c r="Y13" s="784"/>
      <c r="Z13" s="785"/>
    </row>
    <row r="14" spans="2:26" ht="26.25" customHeight="1">
      <c r="B14" s="828" t="s">
        <v>322</v>
      </c>
      <c r="C14" s="305"/>
      <c r="D14" s="831" t="str">
        <f>IF(入力シート!D111=0,"",入力シート!D111)</f>
        <v/>
      </c>
      <c r="E14" s="832"/>
      <c r="F14" s="832"/>
      <c r="G14" s="832"/>
      <c r="H14" s="832"/>
      <c r="I14" s="832"/>
      <c r="J14" s="32"/>
      <c r="K14" s="63" t="s">
        <v>92</v>
      </c>
      <c r="L14" s="833" t="str">
        <f>IF(入力シート!$D$112=0,"",入力シート!$D$112)</f>
        <v/>
      </c>
      <c r="M14" s="834"/>
      <c r="N14" s="835"/>
      <c r="O14" s="59"/>
      <c r="P14" s="60"/>
      <c r="Q14" s="326"/>
      <c r="R14" s="305"/>
      <c r="S14" s="803"/>
      <c r="T14" s="804"/>
      <c r="U14" s="804"/>
      <c r="V14" s="804"/>
      <c r="W14" s="804"/>
      <c r="X14" s="804"/>
      <c r="Y14" s="804"/>
      <c r="Z14" s="805"/>
    </row>
    <row r="15" spans="2:26" ht="26.25" customHeight="1">
      <c r="B15" s="829" t="s">
        <v>323</v>
      </c>
      <c r="C15" s="830"/>
      <c r="D15" s="64" t="s">
        <v>27</v>
      </c>
      <c r="E15" s="154" t="str">
        <f>入力シート!E113&amp;"-"&amp;入力シート!I113</f>
        <v>-</v>
      </c>
      <c r="F15" s="823" t="str">
        <f>IF(入力シート!$D$114=0,"",入力シート!$D$114)</f>
        <v/>
      </c>
      <c r="G15" s="823"/>
      <c r="H15" s="823"/>
      <c r="I15" s="823"/>
      <c r="J15" s="823"/>
      <c r="K15" s="823"/>
      <c r="L15" s="823"/>
      <c r="M15" s="823"/>
      <c r="N15" s="824"/>
      <c r="O15" s="59"/>
      <c r="P15" s="60"/>
      <c r="Q15" s="326"/>
      <c r="R15" s="305"/>
      <c r="S15" s="803"/>
      <c r="T15" s="804"/>
      <c r="U15" s="804"/>
      <c r="V15" s="804"/>
      <c r="W15" s="804"/>
      <c r="X15" s="804"/>
      <c r="Y15" s="804"/>
      <c r="Z15" s="805"/>
    </row>
    <row r="16" spans="2:26" ht="26.25" customHeight="1">
      <c r="B16" s="836" t="s">
        <v>318</v>
      </c>
      <c r="C16" s="837"/>
      <c r="D16" s="153" t="s">
        <v>122</v>
      </c>
      <c r="E16" s="827" t="str">
        <f>IF(入力シート!D115=0,"",入力シート!D115)</f>
        <v/>
      </c>
      <c r="F16" s="827"/>
      <c r="G16" s="827"/>
      <c r="H16" s="817" t="s">
        <v>319</v>
      </c>
      <c r="I16" s="817"/>
      <c r="J16" s="825" t="str">
        <f>IF(入力シート!D116=0,"",入力シート!D116)</f>
        <v/>
      </c>
      <c r="K16" s="825"/>
      <c r="L16" s="825"/>
      <c r="M16" s="825"/>
      <c r="N16" s="826"/>
      <c r="O16" s="59"/>
      <c r="P16" s="60"/>
      <c r="Q16" s="326"/>
      <c r="R16" s="305"/>
      <c r="S16" s="803"/>
      <c r="T16" s="804"/>
      <c r="U16" s="804"/>
      <c r="V16" s="804"/>
      <c r="W16" s="804"/>
      <c r="X16" s="804"/>
      <c r="Y16" s="804"/>
      <c r="Z16" s="805"/>
    </row>
    <row r="17" spans="2:26" ht="26.25" customHeight="1">
      <c r="B17" s="828" t="s">
        <v>324</v>
      </c>
      <c r="C17" s="305"/>
      <c r="D17" s="802" t="s">
        <v>325</v>
      </c>
      <c r="E17" s="840"/>
      <c r="F17" s="841" t="s">
        <v>326</v>
      </c>
      <c r="G17" s="840"/>
      <c r="H17" s="841" t="s">
        <v>327</v>
      </c>
      <c r="I17" s="359"/>
      <c r="J17" s="840"/>
      <c r="K17" s="841" t="s">
        <v>328</v>
      </c>
      <c r="L17" s="840"/>
      <c r="M17" s="841" t="s">
        <v>329</v>
      </c>
      <c r="N17" s="362"/>
      <c r="O17" s="49"/>
      <c r="P17" s="50"/>
      <c r="Q17" s="326"/>
      <c r="R17" s="305"/>
      <c r="S17" s="803"/>
      <c r="T17" s="804"/>
      <c r="U17" s="804"/>
      <c r="V17" s="804"/>
      <c r="W17" s="804"/>
      <c r="X17" s="804"/>
      <c r="Y17" s="804"/>
      <c r="Z17" s="805"/>
    </row>
    <row r="18" spans="2:26" ht="12.75" customHeight="1">
      <c r="B18" s="838" t="s">
        <v>330</v>
      </c>
      <c r="C18" s="305"/>
      <c r="D18" s="839" t="s">
        <v>331</v>
      </c>
      <c r="E18" s="311"/>
      <c r="F18" s="779"/>
      <c r="G18" s="311"/>
      <c r="H18" s="311"/>
      <c r="I18" s="311"/>
      <c r="J18" s="311"/>
      <c r="K18" s="311"/>
      <c r="L18" s="311"/>
      <c r="M18" s="311"/>
      <c r="N18" s="305"/>
      <c r="O18" s="59"/>
      <c r="P18" s="60"/>
      <c r="Q18" s="326"/>
      <c r="R18" s="305"/>
      <c r="S18" s="821"/>
      <c r="T18" s="775"/>
      <c r="U18" s="775"/>
      <c r="V18" s="775"/>
      <c r="W18" s="775"/>
      <c r="X18" s="775"/>
      <c r="Y18" s="775"/>
      <c r="Z18" s="776"/>
    </row>
    <row r="19" spans="2:26" ht="12.75" customHeight="1">
      <c r="B19" s="326"/>
      <c r="C19" s="305"/>
      <c r="D19" s="311"/>
      <c r="E19" s="311"/>
      <c r="F19" s="311"/>
      <c r="G19" s="311"/>
      <c r="H19" s="311"/>
      <c r="I19" s="311"/>
      <c r="J19" s="311"/>
      <c r="K19" s="311"/>
      <c r="L19" s="311"/>
      <c r="M19" s="311"/>
      <c r="N19" s="305"/>
      <c r="O19" s="59"/>
      <c r="P19" s="60"/>
      <c r="Q19" s="326"/>
      <c r="R19" s="305"/>
      <c r="S19" s="820"/>
      <c r="T19" s="777"/>
      <c r="U19" s="777"/>
      <c r="V19" s="777"/>
      <c r="W19" s="777"/>
      <c r="X19" s="777"/>
      <c r="Y19" s="777"/>
      <c r="Z19" s="778"/>
    </row>
    <row r="20" spans="2:26" ht="12.75" customHeight="1">
      <c r="B20" s="326"/>
      <c r="C20" s="305"/>
      <c r="D20" s="819"/>
      <c r="E20" s="775"/>
      <c r="F20" s="775"/>
      <c r="G20" s="775"/>
      <c r="H20" s="775"/>
      <c r="I20" s="775"/>
      <c r="J20" s="775"/>
      <c r="K20" s="775"/>
      <c r="L20" s="775"/>
      <c r="M20" s="775"/>
      <c r="N20" s="776"/>
      <c r="O20" s="59"/>
      <c r="P20" s="60"/>
      <c r="Q20" s="326"/>
      <c r="R20" s="305"/>
      <c r="S20" s="821"/>
      <c r="T20" s="775"/>
      <c r="U20" s="775"/>
      <c r="V20" s="775"/>
      <c r="W20" s="775"/>
      <c r="X20" s="775"/>
      <c r="Y20" s="775"/>
      <c r="Z20" s="776"/>
    </row>
    <row r="21" spans="2:26" ht="12.75" customHeight="1">
      <c r="B21" s="326"/>
      <c r="C21" s="305"/>
      <c r="D21" s="820"/>
      <c r="E21" s="777"/>
      <c r="F21" s="777"/>
      <c r="G21" s="777"/>
      <c r="H21" s="777"/>
      <c r="I21" s="777"/>
      <c r="J21" s="777"/>
      <c r="K21" s="777"/>
      <c r="L21" s="777"/>
      <c r="M21" s="777"/>
      <c r="N21" s="778"/>
      <c r="O21" s="59"/>
      <c r="P21" s="60"/>
      <c r="Q21" s="327"/>
      <c r="R21" s="328"/>
      <c r="S21" s="327"/>
      <c r="T21" s="324"/>
      <c r="U21" s="324"/>
      <c r="V21" s="324"/>
      <c r="W21" s="324"/>
      <c r="X21" s="324"/>
      <c r="Y21" s="324"/>
      <c r="Z21" s="328"/>
    </row>
    <row r="22" spans="2:26" ht="12.75" customHeight="1">
      <c r="B22" s="326"/>
      <c r="C22" s="305"/>
      <c r="D22" s="819"/>
      <c r="E22" s="775"/>
      <c r="F22" s="775"/>
      <c r="G22" s="775"/>
      <c r="H22" s="775"/>
      <c r="I22" s="775"/>
      <c r="J22" s="775"/>
      <c r="K22" s="775"/>
      <c r="L22" s="775"/>
      <c r="M22" s="775"/>
      <c r="N22" s="776"/>
      <c r="O22" s="59"/>
      <c r="P22" s="60"/>
      <c r="Q22" s="799" t="s">
        <v>332</v>
      </c>
      <c r="R22" s="347"/>
      <c r="S22" s="773"/>
      <c r="T22" s="345"/>
      <c r="U22" s="345"/>
      <c r="V22" s="345"/>
      <c r="W22" s="345"/>
      <c r="X22" s="345"/>
      <c r="Y22" s="345"/>
      <c r="Z22" s="347"/>
    </row>
    <row r="23" spans="2:26" ht="12.75" customHeight="1">
      <c r="B23" s="326"/>
      <c r="C23" s="305"/>
      <c r="D23" s="820"/>
      <c r="E23" s="777"/>
      <c r="F23" s="777"/>
      <c r="G23" s="777"/>
      <c r="H23" s="777"/>
      <c r="I23" s="777"/>
      <c r="J23" s="777"/>
      <c r="K23" s="777"/>
      <c r="L23" s="777"/>
      <c r="M23" s="777"/>
      <c r="N23" s="778"/>
      <c r="O23" s="59"/>
      <c r="P23" s="60"/>
      <c r="Q23" s="326"/>
      <c r="R23" s="305"/>
      <c r="S23" s="311"/>
      <c r="T23" s="311"/>
      <c r="U23" s="311"/>
      <c r="V23" s="311"/>
      <c r="W23" s="311"/>
      <c r="X23" s="311"/>
      <c r="Y23" s="311"/>
      <c r="Z23" s="305"/>
    </row>
    <row r="24" spans="2:26" ht="12.75" customHeight="1">
      <c r="B24" s="326"/>
      <c r="C24" s="305"/>
      <c r="D24" s="819"/>
      <c r="E24" s="775"/>
      <c r="F24" s="775"/>
      <c r="G24" s="775"/>
      <c r="H24" s="775"/>
      <c r="I24" s="775"/>
      <c r="J24" s="775"/>
      <c r="K24" s="775"/>
      <c r="L24" s="775"/>
      <c r="M24" s="775"/>
      <c r="N24" s="776"/>
      <c r="O24" s="59"/>
      <c r="P24" s="60"/>
      <c r="Q24" s="326"/>
      <c r="R24" s="305"/>
      <c r="S24" s="774"/>
      <c r="T24" s="775"/>
      <c r="U24" s="775"/>
      <c r="V24" s="775"/>
      <c r="W24" s="775"/>
      <c r="X24" s="775"/>
      <c r="Y24" s="775"/>
      <c r="Z24" s="776"/>
    </row>
    <row r="25" spans="2:26" ht="12.75" customHeight="1">
      <c r="B25" s="326"/>
      <c r="C25" s="305"/>
      <c r="D25" s="820"/>
      <c r="E25" s="777"/>
      <c r="F25" s="777"/>
      <c r="G25" s="777"/>
      <c r="H25" s="777"/>
      <c r="I25" s="777"/>
      <c r="J25" s="777"/>
      <c r="K25" s="777"/>
      <c r="L25" s="777"/>
      <c r="M25" s="777"/>
      <c r="N25" s="778"/>
      <c r="O25" s="59"/>
      <c r="P25" s="60"/>
      <c r="Q25" s="326"/>
      <c r="R25" s="305"/>
      <c r="S25" s="777"/>
      <c r="T25" s="777"/>
      <c r="U25" s="777"/>
      <c r="V25" s="777"/>
      <c r="W25" s="777"/>
      <c r="X25" s="777"/>
      <c r="Y25" s="777"/>
      <c r="Z25" s="778"/>
    </row>
    <row r="26" spans="2:26" ht="12.75" customHeight="1">
      <c r="B26" s="326"/>
      <c r="C26" s="305"/>
      <c r="D26" s="819"/>
      <c r="E26" s="775"/>
      <c r="F26" s="775"/>
      <c r="G26" s="775"/>
      <c r="H26" s="775"/>
      <c r="I26" s="775"/>
      <c r="J26" s="775"/>
      <c r="K26" s="775"/>
      <c r="L26" s="775"/>
      <c r="M26" s="775"/>
      <c r="N26" s="776"/>
      <c r="O26" s="59"/>
      <c r="P26" s="60"/>
      <c r="Q26" s="326"/>
      <c r="R26" s="305"/>
      <c r="S26" s="774"/>
      <c r="T26" s="775"/>
      <c r="U26" s="775"/>
      <c r="V26" s="775"/>
      <c r="W26" s="775"/>
      <c r="X26" s="775"/>
      <c r="Y26" s="775"/>
      <c r="Z26" s="776"/>
    </row>
    <row r="27" spans="2:26" ht="12.75" customHeight="1">
      <c r="B27" s="326"/>
      <c r="C27" s="305"/>
      <c r="D27" s="820"/>
      <c r="E27" s="777"/>
      <c r="F27" s="777"/>
      <c r="G27" s="777"/>
      <c r="H27" s="777"/>
      <c r="I27" s="777"/>
      <c r="J27" s="777"/>
      <c r="K27" s="777"/>
      <c r="L27" s="777"/>
      <c r="M27" s="777"/>
      <c r="N27" s="778"/>
      <c r="O27" s="59"/>
      <c r="P27" s="60"/>
      <c r="Q27" s="326"/>
      <c r="R27" s="305"/>
      <c r="S27" s="777"/>
      <c r="T27" s="777"/>
      <c r="U27" s="777"/>
      <c r="V27" s="777"/>
      <c r="W27" s="777"/>
      <c r="X27" s="777"/>
      <c r="Y27" s="777"/>
      <c r="Z27" s="778"/>
    </row>
    <row r="28" spans="2:26" ht="12.75" customHeight="1">
      <c r="B28" s="326"/>
      <c r="C28" s="305"/>
      <c r="D28" s="819"/>
      <c r="E28" s="775"/>
      <c r="F28" s="775"/>
      <c r="G28" s="775"/>
      <c r="H28" s="775"/>
      <c r="I28" s="775"/>
      <c r="J28" s="775"/>
      <c r="K28" s="775"/>
      <c r="L28" s="775"/>
      <c r="M28" s="775"/>
      <c r="N28" s="776"/>
      <c r="O28" s="59"/>
      <c r="P28" s="60"/>
      <c r="Q28" s="326"/>
      <c r="R28" s="305"/>
      <c r="S28" s="774"/>
      <c r="T28" s="775"/>
      <c r="U28" s="775"/>
      <c r="V28" s="775"/>
      <c r="W28" s="775"/>
      <c r="X28" s="775"/>
      <c r="Y28" s="775"/>
      <c r="Z28" s="776"/>
    </row>
    <row r="29" spans="2:26" ht="12.75" customHeight="1">
      <c r="B29" s="326"/>
      <c r="C29" s="305"/>
      <c r="D29" s="820"/>
      <c r="E29" s="777"/>
      <c r="F29" s="777"/>
      <c r="G29" s="777"/>
      <c r="H29" s="777"/>
      <c r="I29" s="777"/>
      <c r="J29" s="777"/>
      <c r="K29" s="777"/>
      <c r="L29" s="777"/>
      <c r="M29" s="777"/>
      <c r="N29" s="778"/>
      <c r="O29" s="59"/>
      <c r="P29" s="60"/>
      <c r="Q29" s="326"/>
      <c r="R29" s="305"/>
      <c r="S29" s="777"/>
      <c r="T29" s="777"/>
      <c r="U29" s="777"/>
      <c r="V29" s="777"/>
      <c r="W29" s="777"/>
      <c r="X29" s="777"/>
      <c r="Y29" s="777"/>
      <c r="Z29" s="778"/>
    </row>
    <row r="30" spans="2:26" ht="12.75" customHeight="1">
      <c r="B30" s="326"/>
      <c r="C30" s="305"/>
      <c r="D30" s="819"/>
      <c r="E30" s="775"/>
      <c r="F30" s="775"/>
      <c r="G30" s="775"/>
      <c r="H30" s="775"/>
      <c r="I30" s="775"/>
      <c r="J30" s="775"/>
      <c r="K30" s="775"/>
      <c r="L30" s="775"/>
      <c r="M30" s="775"/>
      <c r="N30" s="776"/>
      <c r="O30" s="59"/>
      <c r="P30" s="60"/>
      <c r="Q30" s="326"/>
      <c r="R30" s="305"/>
      <c r="S30" s="774"/>
      <c r="T30" s="775"/>
      <c r="U30" s="775"/>
      <c r="V30" s="775"/>
      <c r="W30" s="775"/>
      <c r="X30" s="775"/>
      <c r="Y30" s="775"/>
      <c r="Z30" s="776"/>
    </row>
    <row r="31" spans="2:26" ht="12.75" customHeight="1">
      <c r="B31" s="326"/>
      <c r="C31" s="305"/>
      <c r="D31" s="820"/>
      <c r="E31" s="777"/>
      <c r="F31" s="777"/>
      <c r="G31" s="777"/>
      <c r="H31" s="777"/>
      <c r="I31" s="777"/>
      <c r="J31" s="777"/>
      <c r="K31" s="777"/>
      <c r="L31" s="777"/>
      <c r="M31" s="777"/>
      <c r="N31" s="778"/>
      <c r="O31" s="59"/>
      <c r="P31" s="60"/>
      <c r="Q31" s="326"/>
      <c r="R31" s="305"/>
      <c r="S31" s="777"/>
      <c r="T31" s="777"/>
      <c r="U31" s="777"/>
      <c r="V31" s="777"/>
      <c r="W31" s="777"/>
      <c r="X31" s="777"/>
      <c r="Y31" s="777"/>
      <c r="Z31" s="778"/>
    </row>
    <row r="32" spans="2:26" ht="12.75" customHeight="1">
      <c r="B32" s="326"/>
      <c r="C32" s="305"/>
      <c r="D32" s="819"/>
      <c r="E32" s="775"/>
      <c r="F32" s="775"/>
      <c r="G32" s="775"/>
      <c r="H32" s="775"/>
      <c r="I32" s="775"/>
      <c r="J32" s="775"/>
      <c r="K32" s="775"/>
      <c r="L32" s="775"/>
      <c r="M32" s="775"/>
      <c r="N32" s="776"/>
      <c r="O32" s="59"/>
      <c r="P32" s="60"/>
      <c r="Q32" s="326"/>
      <c r="R32" s="305"/>
      <c r="S32" s="774"/>
      <c r="T32" s="775"/>
      <c r="U32" s="775"/>
      <c r="V32" s="775"/>
      <c r="W32" s="775"/>
      <c r="X32" s="775"/>
      <c r="Y32" s="775"/>
      <c r="Z32" s="776"/>
    </row>
    <row r="33" spans="2:26" ht="12.75" customHeight="1">
      <c r="B33" s="326"/>
      <c r="C33" s="305"/>
      <c r="D33" s="820"/>
      <c r="E33" s="777"/>
      <c r="F33" s="777"/>
      <c r="G33" s="777"/>
      <c r="H33" s="777"/>
      <c r="I33" s="777"/>
      <c r="J33" s="777"/>
      <c r="K33" s="777"/>
      <c r="L33" s="777"/>
      <c r="M33" s="777"/>
      <c r="N33" s="778"/>
      <c r="O33" s="59"/>
      <c r="P33" s="60"/>
      <c r="Q33" s="326"/>
      <c r="R33" s="305"/>
      <c r="S33" s="777"/>
      <c r="T33" s="777"/>
      <c r="U33" s="777"/>
      <c r="V33" s="777"/>
      <c r="W33" s="777"/>
      <c r="X33" s="777"/>
      <c r="Y33" s="777"/>
      <c r="Z33" s="778"/>
    </row>
    <row r="34" spans="2:26" ht="12.75" customHeight="1">
      <c r="B34" s="326"/>
      <c r="C34" s="305"/>
      <c r="D34" s="839"/>
      <c r="E34" s="311"/>
      <c r="F34" s="311"/>
      <c r="G34" s="311"/>
      <c r="H34" s="311"/>
      <c r="I34" s="311"/>
      <c r="J34" s="311"/>
      <c r="K34" s="311"/>
      <c r="L34" s="311"/>
      <c r="M34" s="311"/>
      <c r="N34" s="305"/>
      <c r="O34" s="59"/>
      <c r="P34" s="60"/>
      <c r="Q34" s="326"/>
      <c r="R34" s="305"/>
      <c r="S34" s="774"/>
      <c r="T34" s="775"/>
      <c r="U34" s="775"/>
      <c r="V34" s="775"/>
      <c r="W34" s="775"/>
      <c r="X34" s="775"/>
      <c r="Y34" s="775"/>
      <c r="Z34" s="776"/>
    </row>
    <row r="35" spans="2:26" ht="12.75" customHeight="1">
      <c r="B35" s="327"/>
      <c r="C35" s="328"/>
      <c r="D35" s="324"/>
      <c r="E35" s="324"/>
      <c r="F35" s="324"/>
      <c r="G35" s="324"/>
      <c r="H35" s="324"/>
      <c r="I35" s="324"/>
      <c r="J35" s="324"/>
      <c r="K35" s="324"/>
      <c r="L35" s="324"/>
      <c r="M35" s="324"/>
      <c r="N35" s="328"/>
      <c r="O35" s="59"/>
      <c r="P35" s="60"/>
      <c r="Q35" s="327"/>
      <c r="R35" s="328"/>
      <c r="S35" s="324"/>
      <c r="T35" s="324"/>
      <c r="U35" s="324"/>
      <c r="V35" s="324"/>
      <c r="W35" s="324"/>
      <c r="X35" s="324"/>
      <c r="Y35" s="324"/>
      <c r="Z35" s="328"/>
    </row>
    <row r="36" spans="2:26" ht="13.5" customHeight="1">
      <c r="B36" s="799" t="s">
        <v>333</v>
      </c>
      <c r="C36" s="347"/>
      <c r="D36" s="773"/>
      <c r="E36" s="345"/>
      <c r="F36" s="345"/>
      <c r="G36" s="345"/>
      <c r="H36" s="345"/>
      <c r="I36" s="345"/>
      <c r="J36" s="345"/>
      <c r="K36" s="345"/>
      <c r="L36" s="345"/>
      <c r="M36" s="345"/>
      <c r="N36" s="347"/>
      <c r="O36" s="59"/>
      <c r="P36" s="60"/>
      <c r="Q36" s="799" t="s">
        <v>334</v>
      </c>
      <c r="R36" s="347"/>
      <c r="S36" s="80"/>
      <c r="T36" s="80"/>
      <c r="U36" s="80"/>
      <c r="V36" s="80"/>
      <c r="W36" s="80"/>
      <c r="X36" s="80"/>
      <c r="Y36" s="80"/>
      <c r="Z36" s="65"/>
    </row>
    <row r="37" spans="2:26" ht="12.75" customHeight="1">
      <c r="B37" s="326"/>
      <c r="C37" s="305"/>
      <c r="D37" s="311"/>
      <c r="E37" s="311"/>
      <c r="F37" s="311"/>
      <c r="G37" s="311"/>
      <c r="H37" s="311"/>
      <c r="I37" s="311"/>
      <c r="J37" s="311"/>
      <c r="K37" s="311"/>
      <c r="L37" s="311"/>
      <c r="M37" s="311"/>
      <c r="N37" s="305"/>
      <c r="O37" s="59"/>
      <c r="P37" s="60"/>
      <c r="Q37" s="326"/>
      <c r="R37" s="305"/>
      <c r="S37" s="32"/>
      <c r="T37" s="779" t="s">
        <v>335</v>
      </c>
      <c r="U37" s="311"/>
      <c r="V37" s="311"/>
      <c r="W37" s="311"/>
      <c r="X37" s="311"/>
      <c r="Y37" s="311"/>
      <c r="Z37" s="305"/>
    </row>
    <row r="38" spans="2:26" ht="12.75" customHeight="1">
      <c r="B38" s="326"/>
      <c r="C38" s="305"/>
      <c r="D38" s="774"/>
      <c r="E38" s="775"/>
      <c r="F38" s="775"/>
      <c r="G38" s="775"/>
      <c r="H38" s="775"/>
      <c r="I38" s="775"/>
      <c r="J38" s="775"/>
      <c r="K38" s="775"/>
      <c r="L38" s="775"/>
      <c r="M38" s="775"/>
      <c r="N38" s="776"/>
      <c r="O38" s="59"/>
      <c r="P38" s="60"/>
      <c r="Q38" s="326"/>
      <c r="R38" s="305"/>
      <c r="S38" s="59"/>
      <c r="T38" s="311"/>
      <c r="U38" s="311"/>
      <c r="V38" s="311"/>
      <c r="W38" s="311"/>
      <c r="X38" s="311"/>
      <c r="Y38" s="311"/>
      <c r="Z38" s="305"/>
    </row>
    <row r="39" spans="2:26" ht="12.75" customHeight="1">
      <c r="B39" s="326"/>
      <c r="C39" s="305"/>
      <c r="D39" s="777"/>
      <c r="E39" s="777"/>
      <c r="F39" s="777"/>
      <c r="G39" s="777"/>
      <c r="H39" s="777"/>
      <c r="I39" s="777"/>
      <c r="J39" s="777"/>
      <c r="K39" s="777"/>
      <c r="L39" s="777"/>
      <c r="M39" s="777"/>
      <c r="N39" s="778"/>
      <c r="O39" s="59"/>
      <c r="P39" s="60"/>
      <c r="Q39" s="326"/>
      <c r="R39" s="305"/>
      <c r="S39" s="59"/>
      <c r="T39" s="32"/>
      <c r="U39" s="32"/>
      <c r="V39" s="32"/>
      <c r="W39" s="32"/>
      <c r="X39" s="32"/>
      <c r="Y39" s="32"/>
      <c r="Z39" s="60"/>
    </row>
    <row r="40" spans="2:26" ht="12.75" customHeight="1">
      <c r="B40" s="326"/>
      <c r="C40" s="305"/>
      <c r="D40" s="774"/>
      <c r="E40" s="775"/>
      <c r="F40" s="775"/>
      <c r="G40" s="775"/>
      <c r="H40" s="775"/>
      <c r="I40" s="775"/>
      <c r="J40" s="775"/>
      <c r="K40" s="775"/>
      <c r="L40" s="775"/>
      <c r="M40" s="775"/>
      <c r="N40" s="776"/>
      <c r="O40" s="59"/>
      <c r="P40" s="60"/>
      <c r="Q40" s="326"/>
      <c r="R40" s="305"/>
      <c r="S40" s="59"/>
      <c r="T40" s="32"/>
      <c r="U40" s="32"/>
      <c r="V40" s="32"/>
      <c r="W40" s="32"/>
      <c r="X40" s="32"/>
      <c r="Y40" s="32"/>
      <c r="Z40" s="60"/>
    </row>
    <row r="41" spans="2:26" ht="12.75" customHeight="1">
      <c r="B41" s="326"/>
      <c r="C41" s="305"/>
      <c r="D41" s="777"/>
      <c r="E41" s="777"/>
      <c r="F41" s="777"/>
      <c r="G41" s="777"/>
      <c r="H41" s="777"/>
      <c r="I41" s="777"/>
      <c r="J41" s="777"/>
      <c r="K41" s="777"/>
      <c r="L41" s="777"/>
      <c r="M41" s="777"/>
      <c r="N41" s="778"/>
      <c r="O41" s="59"/>
      <c r="P41" s="60"/>
      <c r="Q41" s="326"/>
      <c r="R41" s="305"/>
      <c r="S41" s="59"/>
      <c r="T41" s="779" t="s">
        <v>336</v>
      </c>
      <c r="U41" s="311"/>
      <c r="V41" s="311"/>
      <c r="W41" s="311"/>
      <c r="X41" s="311"/>
      <c r="Y41" s="311"/>
      <c r="Z41" s="305"/>
    </row>
    <row r="42" spans="2:26" ht="12.75" customHeight="1">
      <c r="B42" s="326"/>
      <c r="C42" s="305"/>
      <c r="D42" s="774"/>
      <c r="E42" s="775"/>
      <c r="F42" s="775"/>
      <c r="G42" s="775"/>
      <c r="H42" s="775"/>
      <c r="I42" s="775"/>
      <c r="J42" s="775"/>
      <c r="K42" s="775"/>
      <c r="L42" s="775"/>
      <c r="M42" s="775"/>
      <c r="N42" s="776"/>
      <c r="O42" s="59"/>
      <c r="P42" s="60"/>
      <c r="Q42" s="326"/>
      <c r="R42" s="305"/>
      <c r="S42" s="59"/>
      <c r="T42" s="311"/>
      <c r="U42" s="311"/>
      <c r="V42" s="311"/>
      <c r="W42" s="311"/>
      <c r="X42" s="311"/>
      <c r="Y42" s="311"/>
      <c r="Z42" s="305"/>
    </row>
    <row r="43" spans="2:26" ht="12.75" customHeight="1">
      <c r="B43" s="326"/>
      <c r="C43" s="305"/>
      <c r="D43" s="777"/>
      <c r="E43" s="777"/>
      <c r="F43" s="777"/>
      <c r="G43" s="777"/>
      <c r="H43" s="777"/>
      <c r="I43" s="777"/>
      <c r="J43" s="777"/>
      <c r="K43" s="777"/>
      <c r="L43" s="777"/>
      <c r="M43" s="777"/>
      <c r="N43" s="778"/>
      <c r="O43" s="59"/>
      <c r="P43" s="60"/>
      <c r="Q43" s="326"/>
      <c r="R43" s="305"/>
      <c r="S43" s="59"/>
      <c r="T43" s="32"/>
      <c r="U43" s="32"/>
      <c r="V43" s="32"/>
      <c r="W43" s="32"/>
      <c r="X43" s="32"/>
      <c r="Y43" s="32"/>
      <c r="Z43" s="60"/>
    </row>
    <row r="44" spans="2:26" ht="12.75" customHeight="1">
      <c r="B44" s="326"/>
      <c r="C44" s="305"/>
      <c r="D44" s="774"/>
      <c r="E44" s="775"/>
      <c r="F44" s="775"/>
      <c r="G44" s="775"/>
      <c r="H44" s="775"/>
      <c r="I44" s="775"/>
      <c r="J44" s="775"/>
      <c r="K44" s="775"/>
      <c r="L44" s="775"/>
      <c r="M44" s="775"/>
      <c r="N44" s="776"/>
      <c r="O44" s="59"/>
      <c r="P44" s="60"/>
      <c r="Q44" s="326"/>
      <c r="R44" s="305"/>
      <c r="S44" s="59"/>
      <c r="T44" s="32"/>
      <c r="U44" s="32"/>
      <c r="V44" s="32"/>
      <c r="W44" s="32"/>
      <c r="X44" s="32"/>
      <c r="Y44" s="32"/>
      <c r="Z44" s="60"/>
    </row>
    <row r="45" spans="2:26" ht="12.75" customHeight="1">
      <c r="B45" s="326"/>
      <c r="C45" s="305"/>
      <c r="D45" s="777"/>
      <c r="E45" s="777"/>
      <c r="F45" s="777"/>
      <c r="G45" s="777"/>
      <c r="H45" s="777"/>
      <c r="I45" s="777"/>
      <c r="J45" s="777"/>
      <c r="K45" s="777"/>
      <c r="L45" s="777"/>
      <c r="M45" s="777"/>
      <c r="N45" s="778"/>
      <c r="O45" s="59"/>
      <c r="P45" s="60"/>
      <c r="Q45" s="326"/>
      <c r="R45" s="305"/>
      <c r="S45" s="59"/>
      <c r="T45" s="779" t="s">
        <v>337</v>
      </c>
      <c r="U45" s="311"/>
      <c r="V45" s="311"/>
      <c r="W45" s="311"/>
      <c r="X45" s="311"/>
      <c r="Y45" s="311"/>
      <c r="Z45" s="305"/>
    </row>
    <row r="46" spans="2:26" ht="12.75" customHeight="1">
      <c r="B46" s="326"/>
      <c r="C46" s="305"/>
      <c r="D46" s="774"/>
      <c r="E46" s="775"/>
      <c r="F46" s="775"/>
      <c r="G46" s="775"/>
      <c r="H46" s="775"/>
      <c r="I46" s="775"/>
      <c r="J46" s="775"/>
      <c r="K46" s="775"/>
      <c r="L46" s="775"/>
      <c r="M46" s="775"/>
      <c r="N46" s="776"/>
      <c r="O46" s="59"/>
      <c r="P46" s="60"/>
      <c r="Q46" s="326"/>
      <c r="R46" s="305"/>
      <c r="S46" s="59"/>
      <c r="T46" s="311"/>
      <c r="U46" s="311"/>
      <c r="V46" s="311"/>
      <c r="W46" s="311"/>
      <c r="X46" s="311"/>
      <c r="Y46" s="311"/>
      <c r="Z46" s="305"/>
    </row>
    <row r="47" spans="2:26" ht="12.75" customHeight="1">
      <c r="B47" s="326"/>
      <c r="C47" s="305"/>
      <c r="D47" s="777"/>
      <c r="E47" s="777"/>
      <c r="F47" s="777"/>
      <c r="G47" s="777"/>
      <c r="H47" s="777"/>
      <c r="I47" s="777"/>
      <c r="J47" s="777"/>
      <c r="K47" s="777"/>
      <c r="L47" s="777"/>
      <c r="M47" s="777"/>
      <c r="N47" s="778"/>
      <c r="O47" s="59"/>
      <c r="P47" s="60"/>
      <c r="Q47" s="326"/>
      <c r="R47" s="305"/>
      <c r="S47" s="59"/>
      <c r="T47" s="32"/>
      <c r="U47" s="32"/>
      <c r="V47" s="32"/>
      <c r="W47" s="32"/>
      <c r="X47" s="32"/>
      <c r="Y47" s="32"/>
      <c r="Z47" s="60"/>
    </row>
    <row r="48" spans="2:26" ht="12.75" customHeight="1">
      <c r="B48" s="326"/>
      <c r="C48" s="305"/>
      <c r="D48" s="774"/>
      <c r="E48" s="775"/>
      <c r="F48" s="775"/>
      <c r="G48" s="775"/>
      <c r="H48" s="775"/>
      <c r="I48" s="775"/>
      <c r="J48" s="775"/>
      <c r="K48" s="775"/>
      <c r="L48" s="775"/>
      <c r="M48" s="775"/>
      <c r="N48" s="776"/>
      <c r="O48" s="59"/>
      <c r="P48" s="60"/>
      <c r="Q48" s="326"/>
      <c r="R48" s="305"/>
      <c r="S48" s="59"/>
      <c r="T48" s="32"/>
      <c r="U48" s="32"/>
      <c r="V48" s="32"/>
      <c r="W48" s="32"/>
      <c r="X48" s="32"/>
      <c r="Y48" s="32"/>
      <c r="Z48" s="60"/>
    </row>
    <row r="49" spans="2:26" ht="12.75" customHeight="1">
      <c r="B49" s="326"/>
      <c r="C49" s="305"/>
      <c r="D49" s="777"/>
      <c r="E49" s="777"/>
      <c r="F49" s="777"/>
      <c r="G49" s="777"/>
      <c r="H49" s="777"/>
      <c r="I49" s="777"/>
      <c r="J49" s="777"/>
      <c r="K49" s="777"/>
      <c r="L49" s="777"/>
      <c r="M49" s="777"/>
      <c r="N49" s="778"/>
      <c r="O49" s="59"/>
      <c r="P49" s="60"/>
      <c r="Q49" s="326"/>
      <c r="R49" s="305"/>
      <c r="S49" s="59"/>
      <c r="T49" s="779" t="s">
        <v>337</v>
      </c>
      <c r="U49" s="311"/>
      <c r="V49" s="311"/>
      <c r="W49" s="311"/>
      <c r="X49" s="311"/>
      <c r="Y49" s="311"/>
      <c r="Z49" s="305"/>
    </row>
    <row r="50" spans="2:26" ht="12.75" customHeight="1">
      <c r="B50" s="326"/>
      <c r="C50" s="305"/>
      <c r="D50" s="779"/>
      <c r="E50" s="311"/>
      <c r="F50" s="311"/>
      <c r="G50" s="311"/>
      <c r="H50" s="311"/>
      <c r="I50" s="311"/>
      <c r="J50" s="311"/>
      <c r="K50" s="311"/>
      <c r="L50" s="311"/>
      <c r="M50" s="311"/>
      <c r="N50" s="305"/>
      <c r="O50" s="59"/>
      <c r="P50" s="60"/>
      <c r="Q50" s="326"/>
      <c r="R50" s="305"/>
      <c r="S50" s="59"/>
      <c r="T50" s="311"/>
      <c r="U50" s="311"/>
      <c r="V50" s="311"/>
      <c r="W50" s="311"/>
      <c r="X50" s="311"/>
      <c r="Y50" s="311"/>
      <c r="Z50" s="305"/>
    </row>
    <row r="51" spans="2:26" ht="12.75" customHeight="1">
      <c r="B51" s="327"/>
      <c r="C51" s="328"/>
      <c r="D51" s="324"/>
      <c r="E51" s="324"/>
      <c r="F51" s="324"/>
      <c r="G51" s="324"/>
      <c r="H51" s="324"/>
      <c r="I51" s="324"/>
      <c r="J51" s="324"/>
      <c r="K51" s="324"/>
      <c r="L51" s="324"/>
      <c r="M51" s="324"/>
      <c r="N51" s="328"/>
      <c r="O51" s="59"/>
      <c r="P51" s="60"/>
      <c r="Q51" s="327"/>
      <c r="R51" s="328"/>
      <c r="S51" s="66"/>
      <c r="T51" s="47"/>
      <c r="U51" s="47"/>
      <c r="V51" s="47"/>
      <c r="W51" s="47"/>
      <c r="X51" s="47"/>
      <c r="Y51" s="47"/>
      <c r="Z51" s="67"/>
    </row>
    <row r="52" spans="2:26" ht="12.75" customHeight="1">
      <c r="B52" s="32"/>
      <c r="C52" s="151"/>
      <c r="D52" s="32"/>
      <c r="E52" s="32"/>
      <c r="F52" s="32"/>
      <c r="G52" s="32"/>
      <c r="H52" s="32"/>
      <c r="I52" s="32"/>
      <c r="J52" s="32"/>
      <c r="K52" s="81"/>
      <c r="L52" s="81"/>
      <c r="M52" s="82"/>
      <c r="N52" s="81" t="s">
        <v>338</v>
      </c>
      <c r="O52" s="68"/>
      <c r="P52" s="68"/>
      <c r="Q52" s="32"/>
      <c r="R52" s="32"/>
      <c r="S52" s="32"/>
      <c r="T52" s="32"/>
      <c r="U52" s="32"/>
      <c r="V52" s="32"/>
      <c r="W52" s="32"/>
      <c r="X52" s="32"/>
      <c r="Y52" s="32"/>
      <c r="Z52" s="32"/>
    </row>
  </sheetData>
  <mergeCells count="101">
    <mergeCell ref="B36:C51"/>
    <mergeCell ref="D48:N49"/>
    <mergeCell ref="S17:Z17"/>
    <mergeCell ref="S18:Z19"/>
    <mergeCell ref="D17:E17"/>
    <mergeCell ref="F17:G17"/>
    <mergeCell ref="H17:J17"/>
    <mergeCell ref="K17:L17"/>
    <mergeCell ref="M17:N17"/>
    <mergeCell ref="D18:E19"/>
    <mergeCell ref="T49:Z50"/>
    <mergeCell ref="D50:N51"/>
    <mergeCell ref="D22:N23"/>
    <mergeCell ref="S22:Z23"/>
    <mergeCell ref="Q22:R35"/>
    <mergeCell ref="D24:N25"/>
    <mergeCell ref="D26:N27"/>
    <mergeCell ref="S24:Z25"/>
    <mergeCell ref="S26:Z27"/>
    <mergeCell ref="T45:Z46"/>
    <mergeCell ref="D46:N47"/>
    <mergeCell ref="Q36:R51"/>
    <mergeCell ref="D42:N43"/>
    <mergeCell ref="D44:N45"/>
    <mergeCell ref="B13:C13"/>
    <mergeCell ref="B14:C14"/>
    <mergeCell ref="B15:C15"/>
    <mergeCell ref="D14:I14"/>
    <mergeCell ref="L14:N14"/>
    <mergeCell ref="B16:C16"/>
    <mergeCell ref="B17:C17"/>
    <mergeCell ref="B18:C35"/>
    <mergeCell ref="D28:N29"/>
    <mergeCell ref="D30:N31"/>
    <mergeCell ref="D32:N33"/>
    <mergeCell ref="D34:N35"/>
    <mergeCell ref="S9:Z9"/>
    <mergeCell ref="S10:Z10"/>
    <mergeCell ref="S11:Z11"/>
    <mergeCell ref="S12:Z12"/>
    <mergeCell ref="S13:Z13"/>
    <mergeCell ref="F11:N11"/>
    <mergeCell ref="E12:G12"/>
    <mergeCell ref="H12:I12"/>
    <mergeCell ref="D13:N13"/>
    <mergeCell ref="Q13:R21"/>
    <mergeCell ref="S16:Z16"/>
    <mergeCell ref="D20:N21"/>
    <mergeCell ref="S20:Z21"/>
    <mergeCell ref="J12:N12"/>
    <mergeCell ref="S14:Z14"/>
    <mergeCell ref="H16:I16"/>
    <mergeCell ref="F15:N15"/>
    <mergeCell ref="J16:N16"/>
    <mergeCell ref="F18:N19"/>
    <mergeCell ref="E16:G16"/>
    <mergeCell ref="S15:Z15"/>
    <mergeCell ref="B1:J1"/>
    <mergeCell ref="Q1:U1"/>
    <mergeCell ref="Q2:R2"/>
    <mergeCell ref="S2:V2"/>
    <mergeCell ref="B3:C3"/>
    <mergeCell ref="D3:J3"/>
    <mergeCell ref="W3:Z3"/>
    <mergeCell ref="B5:C5"/>
    <mergeCell ref="D5:N5"/>
    <mergeCell ref="S5:Z5"/>
    <mergeCell ref="Q5:R5"/>
    <mergeCell ref="D6:E6"/>
    <mergeCell ref="F6:I6"/>
    <mergeCell ref="J6:N6"/>
    <mergeCell ref="S6:Z6"/>
    <mergeCell ref="B6:C6"/>
    <mergeCell ref="D8:F8"/>
    <mergeCell ref="G8:J8"/>
    <mergeCell ref="D9:F9"/>
    <mergeCell ref="G9:J9"/>
    <mergeCell ref="B7:C7"/>
    <mergeCell ref="E7:F7"/>
    <mergeCell ref="H7:J7"/>
    <mergeCell ref="L7:N7"/>
    <mergeCell ref="B8:C8"/>
    <mergeCell ref="B9:C9"/>
    <mergeCell ref="L9:N9"/>
    <mergeCell ref="Q6:R12"/>
    <mergeCell ref="B10:C10"/>
    <mergeCell ref="D10:J10"/>
    <mergeCell ref="L10:M10"/>
    <mergeCell ref="S7:Z7"/>
    <mergeCell ref="S8:Z8"/>
    <mergeCell ref="B11:C11"/>
    <mergeCell ref="B12:C12"/>
    <mergeCell ref="D36:N37"/>
    <mergeCell ref="D38:N39"/>
    <mergeCell ref="S28:Z29"/>
    <mergeCell ref="S30:Z31"/>
    <mergeCell ref="S32:Z33"/>
    <mergeCell ref="S34:Z35"/>
    <mergeCell ref="T41:Z42"/>
    <mergeCell ref="D40:N41"/>
    <mergeCell ref="T37:Z38"/>
  </mergeCells>
  <phoneticPr fontId="30"/>
  <pageMargins left="0.31" right="0.2" top="0.51181102362204722" bottom="0.39370078740157483" header="0" footer="0"/>
  <pageSetup paperSize="9" scale="88"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C96D-46D5-4113-90E9-53CDD95FDE71}">
  <sheetPr codeName="Sheet9"/>
  <dimension ref="A2:M26"/>
  <sheetViews>
    <sheetView topLeftCell="B1" zoomScale="70" zoomScaleNormal="70" workbookViewId="0">
      <selection activeCell="L3" sqref="L3"/>
    </sheetView>
  </sheetViews>
  <sheetFormatPr defaultColWidth="9.109375" defaultRowHeight="16.2"/>
  <cols>
    <col min="1" max="1" width="24.109375" style="120" bestFit="1" customWidth="1"/>
    <col min="2" max="2" width="25.109375" style="120" bestFit="1" customWidth="1"/>
    <col min="3" max="3" width="13.44140625" style="120" customWidth="1"/>
    <col min="4" max="4" width="43.88671875" style="120" bestFit="1" customWidth="1"/>
    <col min="5" max="5" width="5.6640625" style="120" bestFit="1" customWidth="1"/>
    <col min="6" max="6" width="13.44140625" style="120" bestFit="1" customWidth="1"/>
    <col min="7" max="7" width="15.6640625" style="120" bestFit="1" customWidth="1"/>
    <col min="8" max="8" width="31.88671875" style="120" bestFit="1" customWidth="1"/>
    <col min="9" max="9" width="40.6640625" style="120" bestFit="1" customWidth="1"/>
    <col min="10" max="10" width="52.88671875" style="120" bestFit="1" customWidth="1"/>
    <col min="11" max="11" width="56.44140625" style="120" bestFit="1" customWidth="1"/>
    <col min="12" max="12" width="18.109375" style="144" customWidth="1"/>
    <col min="13" max="13" width="20.5546875" style="120" customWidth="1"/>
    <col min="14" max="16384" width="9.109375" style="120"/>
  </cols>
  <sheetData>
    <row r="2" spans="1:13">
      <c r="A2" s="119" t="s">
        <v>339</v>
      </c>
      <c r="B2" s="119" t="s">
        <v>340</v>
      </c>
      <c r="C2" s="119" t="s">
        <v>341</v>
      </c>
      <c r="D2" s="147" t="s">
        <v>10</v>
      </c>
      <c r="E2" s="119" t="s">
        <v>342</v>
      </c>
      <c r="F2" s="119" t="s">
        <v>343</v>
      </c>
      <c r="G2" s="119" t="s">
        <v>344</v>
      </c>
      <c r="H2" s="119" t="s">
        <v>74</v>
      </c>
      <c r="I2" s="119" t="s">
        <v>76</v>
      </c>
      <c r="J2" s="119" t="s">
        <v>77</v>
      </c>
      <c r="K2" s="119" t="s">
        <v>345</v>
      </c>
      <c r="L2" s="142" t="s">
        <v>346</v>
      </c>
      <c r="M2" s="142" t="s">
        <v>347</v>
      </c>
    </row>
    <row r="3" spans="1:13">
      <c r="A3" s="121" t="s">
        <v>102</v>
      </c>
      <c r="B3" s="260" t="s">
        <v>412</v>
      </c>
      <c r="C3" s="121" t="s">
        <v>393</v>
      </c>
      <c r="D3" s="148" t="s">
        <v>11</v>
      </c>
      <c r="E3" s="121" t="s">
        <v>348</v>
      </c>
      <c r="F3" s="121" t="s">
        <v>40</v>
      </c>
      <c r="G3" s="121" t="s">
        <v>349</v>
      </c>
      <c r="H3" s="121" t="s">
        <v>350</v>
      </c>
      <c r="I3" s="121" t="s">
        <v>351</v>
      </c>
      <c r="J3" s="121" t="s">
        <v>78</v>
      </c>
      <c r="K3" s="121" t="s">
        <v>352</v>
      </c>
      <c r="L3" s="143" t="str">
        <f>CONCATENATE(入力シート!D18,"/",入力シート!G18,"/",入力シート!I18)</f>
        <v>//</v>
      </c>
      <c r="M3" s="121" t="str">
        <f>CONCATENATE(入力シート!D37," 年 ",入力シート!G37,"　月")</f>
        <v xml:space="preserve"> 年 　月</v>
      </c>
    </row>
    <row r="4" spans="1:13">
      <c r="A4" s="121" t="s">
        <v>103</v>
      </c>
      <c r="B4" s="260" t="s">
        <v>413</v>
      </c>
      <c r="C4" s="121" t="s">
        <v>395</v>
      </c>
      <c r="D4" s="148" t="s">
        <v>220</v>
      </c>
      <c r="E4" s="121" t="s">
        <v>19</v>
      </c>
      <c r="F4" s="121" t="s">
        <v>113</v>
      </c>
      <c r="G4" s="121" t="s">
        <v>46</v>
      </c>
      <c r="H4" s="121" t="s">
        <v>353</v>
      </c>
      <c r="I4" s="121" t="s">
        <v>354</v>
      </c>
      <c r="J4" s="121" t="s">
        <v>355</v>
      </c>
      <c r="K4" s="121" t="s">
        <v>356</v>
      </c>
      <c r="L4" s="261" t="b">
        <f>IF(入力シート!D8="令和8年10月","2026/10/1",IF(入力シート!D8="令和9年4月","2027/4/1"))</f>
        <v>0</v>
      </c>
      <c r="M4" s="121" t="str">
        <f>CONCATENATE(入力シート!D38," 年 ",入力シート!G38,"　月")</f>
        <v xml:space="preserve"> 年 　月</v>
      </c>
    </row>
    <row r="5" spans="1:13">
      <c r="A5" s="121" t="s">
        <v>6</v>
      </c>
      <c r="B5" s="121"/>
      <c r="C5" s="121" t="s">
        <v>397</v>
      </c>
      <c r="D5" s="148" t="s">
        <v>221</v>
      </c>
      <c r="E5" s="121"/>
      <c r="F5" s="121" t="s">
        <v>114</v>
      </c>
      <c r="G5" s="121"/>
      <c r="H5" s="121" t="s">
        <v>357</v>
      </c>
      <c r="I5" s="121" t="s">
        <v>358</v>
      </c>
      <c r="J5" s="121" t="s">
        <v>359</v>
      </c>
      <c r="K5" s="121" t="s">
        <v>360</v>
      </c>
      <c r="L5" s="143" t="e">
        <f>DATEDIF(L3,L4,"y")</f>
        <v>#VALUE!</v>
      </c>
      <c r="M5" s="121" t="str">
        <f>CONCATENATE(入力シート!D42," 年 ",入力シート!G42,"　月")</f>
        <v xml:space="preserve"> 年 　月</v>
      </c>
    </row>
    <row r="6" spans="1:13">
      <c r="A6" s="121" t="s">
        <v>8</v>
      </c>
      <c r="B6" s="121"/>
      <c r="C6" s="121" t="s">
        <v>399</v>
      </c>
      <c r="D6" s="148" t="s">
        <v>222</v>
      </c>
      <c r="E6" s="121"/>
      <c r="F6" s="121" t="s">
        <v>115</v>
      </c>
      <c r="G6" s="121"/>
      <c r="H6" s="121" t="s">
        <v>361</v>
      </c>
      <c r="I6" s="121" t="s">
        <v>362</v>
      </c>
      <c r="J6" s="121" t="s">
        <v>363</v>
      </c>
      <c r="K6" s="121" t="s">
        <v>364</v>
      </c>
      <c r="L6" s="143"/>
      <c r="M6" s="121" t="str">
        <f>CONCATENATE(入力シート!D43," 年 ",入力シート!G43,"　月")</f>
        <v xml:space="preserve"> 年 　月</v>
      </c>
    </row>
    <row r="7" spans="1:13">
      <c r="A7" s="121"/>
      <c r="B7" s="121"/>
      <c r="C7" s="121"/>
      <c r="D7" s="148" t="s">
        <v>365</v>
      </c>
      <c r="E7" s="121"/>
      <c r="F7" s="121"/>
      <c r="G7" s="121"/>
      <c r="H7" s="121" t="s">
        <v>75</v>
      </c>
      <c r="I7" s="121" t="s">
        <v>366</v>
      </c>
      <c r="J7" s="121" t="s">
        <v>367</v>
      </c>
      <c r="K7" s="121" t="s">
        <v>368</v>
      </c>
      <c r="L7" s="142" t="s">
        <v>369</v>
      </c>
      <c r="M7" s="121" t="str">
        <f>CONCATENATE(入力シート!D47," 年 ",入力シート!G47,"　月")</f>
        <v xml:space="preserve"> 年 　月</v>
      </c>
    </row>
    <row r="8" spans="1:13">
      <c r="A8" s="121"/>
      <c r="B8" s="121"/>
      <c r="C8" s="121"/>
      <c r="D8" s="148" t="s">
        <v>370</v>
      </c>
      <c r="E8" s="121"/>
      <c r="F8" s="121"/>
      <c r="G8" s="121"/>
      <c r="H8" s="121" t="s">
        <v>371</v>
      </c>
      <c r="I8" s="121" t="s">
        <v>372</v>
      </c>
      <c r="J8" s="121"/>
      <c r="K8" s="121" t="s">
        <v>373</v>
      </c>
      <c r="L8" s="143" t="str">
        <f>入力シート!E19&amp;"-"&amp;入力シート!I19</f>
        <v>-</v>
      </c>
      <c r="M8" s="121" t="str">
        <f>CONCATENATE(入力シート!D48," 年 ",入力シート!G48,"　月")</f>
        <v xml:space="preserve"> 年 　月</v>
      </c>
    </row>
    <row r="9" spans="1:13">
      <c r="A9" s="121"/>
      <c r="B9" s="121"/>
      <c r="C9" s="121"/>
      <c r="D9" s="148" t="s">
        <v>374</v>
      </c>
      <c r="E9" s="121"/>
      <c r="F9" s="121"/>
      <c r="G9" s="121"/>
      <c r="H9" s="121" t="s">
        <v>375</v>
      </c>
      <c r="I9" s="121" t="s">
        <v>376</v>
      </c>
      <c r="J9" s="121"/>
      <c r="K9" s="121" t="s">
        <v>377</v>
      </c>
      <c r="L9" s="143"/>
      <c r="M9" s="121" t="str">
        <f>CONCATENATE(入力シート!D52," 年 ",入力シート!G52,"　月")</f>
        <v xml:space="preserve"> 年 　月</v>
      </c>
    </row>
    <row r="10" spans="1:13">
      <c r="A10" s="121"/>
      <c r="B10" s="121"/>
      <c r="C10" s="121"/>
      <c r="D10" s="148"/>
      <c r="E10" s="121"/>
      <c r="F10" s="121"/>
      <c r="G10" s="121"/>
      <c r="H10" s="121" t="s">
        <v>378</v>
      </c>
      <c r="I10" s="121" t="s">
        <v>379</v>
      </c>
      <c r="J10" s="121"/>
      <c r="K10" s="121"/>
      <c r="L10" s="143"/>
      <c r="M10" s="121" t="str">
        <f>CONCATENATE(入力シート!D53," 年 ",入力シート!G53,"　月")</f>
        <v xml:space="preserve"> 年 　月</v>
      </c>
    </row>
    <row r="11" spans="1:13">
      <c r="A11" s="121"/>
      <c r="B11" s="121"/>
      <c r="C11" s="121"/>
      <c r="D11" s="148"/>
      <c r="E11" s="121"/>
      <c r="F11" s="121"/>
      <c r="G11" s="121"/>
      <c r="H11" s="121" t="s">
        <v>380</v>
      </c>
      <c r="I11" s="121" t="s">
        <v>381</v>
      </c>
      <c r="J11" s="121"/>
      <c r="K11" s="121"/>
      <c r="L11" s="143"/>
      <c r="M11" s="121" t="str">
        <f>CONCATENATE(入力シート!D57," 年 ",入力シート!G57,"　月")</f>
        <v xml:space="preserve"> 年 　月</v>
      </c>
    </row>
    <row r="12" spans="1:13">
      <c r="A12" s="121"/>
      <c r="B12" s="121"/>
      <c r="C12" s="121"/>
      <c r="D12" s="148"/>
      <c r="E12" s="121"/>
      <c r="F12" s="121"/>
      <c r="G12" s="121"/>
      <c r="H12" s="121" t="s">
        <v>382</v>
      </c>
      <c r="I12" s="121" t="s">
        <v>383</v>
      </c>
      <c r="J12" s="121"/>
      <c r="K12" s="121"/>
      <c r="L12" s="143"/>
      <c r="M12" s="121" t="str">
        <f>CONCATENATE(入力シート!D58," 年 ",入力シート!G58,"　月")</f>
        <v xml:space="preserve"> 年 　月</v>
      </c>
    </row>
    <row r="13" spans="1:13">
      <c r="A13" s="121"/>
      <c r="B13" s="121"/>
      <c r="C13" s="121"/>
      <c r="D13" s="148"/>
      <c r="E13" s="121"/>
      <c r="F13" s="121"/>
      <c r="G13" s="121"/>
      <c r="H13" s="121" t="s">
        <v>384</v>
      </c>
      <c r="I13" s="121" t="s">
        <v>385</v>
      </c>
      <c r="J13" s="121"/>
      <c r="K13" s="121"/>
      <c r="L13" s="143"/>
      <c r="M13" s="121" t="str">
        <f>CONCATENATE(入力シート!D62," 年 ",入力シート!G62,"　月")</f>
        <v xml:space="preserve"> 年 　月</v>
      </c>
    </row>
    <row r="14" spans="1:13">
      <c r="A14" s="122"/>
      <c r="B14" s="121"/>
      <c r="C14" s="121"/>
      <c r="D14" s="148"/>
      <c r="E14" s="121"/>
      <c r="F14" s="121"/>
      <c r="G14" s="121"/>
      <c r="H14" s="121" t="s">
        <v>377</v>
      </c>
      <c r="I14" s="121" t="s">
        <v>386</v>
      </c>
      <c r="J14" s="121"/>
      <c r="K14" s="121"/>
      <c r="L14" s="143"/>
      <c r="M14" s="121" t="str">
        <f>CONCATENATE(入力シート!D63," 年 ",入力シート!G63,"　月")</f>
        <v xml:space="preserve"> 年 　月</v>
      </c>
    </row>
    <row r="15" spans="1:13">
      <c r="A15" s="121"/>
      <c r="B15" s="121"/>
      <c r="C15" s="121"/>
      <c r="D15" s="148"/>
      <c r="E15" s="121"/>
      <c r="F15" s="121"/>
      <c r="G15" s="121"/>
      <c r="H15" s="121"/>
      <c r="I15" s="121" t="s">
        <v>387</v>
      </c>
      <c r="J15" s="121"/>
      <c r="K15" s="121"/>
      <c r="L15" s="143"/>
      <c r="M15" s="121" t="str">
        <f>CONCATENATE(入力シート!D67," 年 ",入力シート!G67,"　月")</f>
        <v xml:space="preserve"> 年 　月</v>
      </c>
    </row>
    <row r="16" spans="1:13">
      <c r="A16" s="121"/>
      <c r="B16" s="121"/>
      <c r="C16" s="121"/>
      <c r="D16" s="148"/>
      <c r="E16" s="121"/>
      <c r="F16" s="121"/>
      <c r="G16" s="121"/>
      <c r="H16" s="121"/>
      <c r="I16" s="121" t="s">
        <v>388</v>
      </c>
      <c r="J16" s="121"/>
      <c r="K16" s="121"/>
      <c r="L16" s="143"/>
      <c r="M16" s="121" t="str">
        <f>CONCATENATE(入力シート!D68," 年 ",入力シート!G68,"　月")</f>
        <v xml:space="preserve"> 年 　月</v>
      </c>
    </row>
    <row r="17" spans="1:13">
      <c r="A17" s="121"/>
      <c r="B17" s="121"/>
      <c r="C17" s="121"/>
      <c r="D17" s="148"/>
      <c r="E17" s="121"/>
      <c r="F17" s="121"/>
      <c r="G17" s="121"/>
      <c r="H17" s="121"/>
      <c r="I17" s="121" t="s">
        <v>377</v>
      </c>
      <c r="J17" s="121"/>
      <c r="K17" s="121"/>
      <c r="L17" s="143"/>
      <c r="M17" s="121" t="str">
        <f>CONCATENATE(入力シート!D72," 年 ",入力シート!G72,"　月")</f>
        <v xml:space="preserve"> 年 　月</v>
      </c>
    </row>
    <row r="18" spans="1:13">
      <c r="A18" s="121"/>
      <c r="B18" s="121"/>
      <c r="C18" s="121"/>
      <c r="D18" s="121"/>
      <c r="E18" s="121"/>
      <c r="F18" s="121"/>
      <c r="G18" s="121"/>
      <c r="H18" s="121"/>
      <c r="I18" s="121"/>
      <c r="J18" s="121"/>
      <c r="K18" s="121"/>
      <c r="L18" s="143"/>
      <c r="M18" s="121" t="str">
        <f>CONCATENATE(入力シート!D73," 年 ",入力シート!G73,"　月")</f>
        <v xml:space="preserve"> 年 　月</v>
      </c>
    </row>
    <row r="19" spans="1:13">
      <c r="A19" s="121"/>
      <c r="B19" s="121"/>
      <c r="C19" s="121"/>
      <c r="D19" s="121"/>
      <c r="E19" s="121"/>
      <c r="F19" s="121"/>
      <c r="G19" s="121"/>
      <c r="H19" s="121"/>
      <c r="I19" s="121"/>
      <c r="J19" s="121"/>
      <c r="K19" s="121"/>
      <c r="L19" s="143"/>
      <c r="M19" s="121" t="str">
        <f>CONCATENATE(入力シート!D77," 年 ",入力シート!G77,"　月")</f>
        <v xml:space="preserve"> 年 　月</v>
      </c>
    </row>
    <row r="20" spans="1:13">
      <c r="A20" s="121"/>
      <c r="B20" s="121"/>
      <c r="C20" s="121"/>
      <c r="D20" s="121"/>
      <c r="E20" s="121"/>
      <c r="F20" s="121"/>
      <c r="G20" s="121"/>
      <c r="H20" s="121"/>
      <c r="I20" s="121"/>
      <c r="J20" s="121"/>
      <c r="K20" s="121"/>
      <c r="L20" s="143"/>
      <c r="M20" s="121" t="str">
        <f>CONCATENATE(入力シート!D78," 年 ",入力シート!G78,"　月")</f>
        <v xml:space="preserve"> 年 　月</v>
      </c>
    </row>
    <row r="21" spans="1:13">
      <c r="A21" s="121"/>
      <c r="B21" s="121"/>
      <c r="C21" s="121"/>
      <c r="D21" s="121"/>
      <c r="E21" s="121"/>
      <c r="F21" s="121"/>
      <c r="G21" s="121"/>
      <c r="H21" s="121"/>
      <c r="I21" s="121"/>
      <c r="J21" s="121"/>
      <c r="K21" s="121"/>
      <c r="L21" s="143"/>
      <c r="M21" s="121" t="str">
        <f>CONCATENATE(入力シート!D82," 年 ",入力シート!G82,"　月")</f>
        <v xml:space="preserve"> 年 　月</v>
      </c>
    </row>
    <row r="22" spans="1:13">
      <c r="A22" s="121"/>
      <c r="B22" s="121"/>
      <c r="C22" s="121"/>
      <c r="D22" s="121"/>
      <c r="E22" s="121"/>
      <c r="F22" s="121"/>
      <c r="G22" s="121"/>
      <c r="H22" s="121"/>
      <c r="I22" s="121"/>
      <c r="J22" s="121"/>
      <c r="K22" s="121"/>
      <c r="L22" s="143"/>
      <c r="M22" s="121" t="str">
        <f>CONCATENATE(入力シート!D83," 年 ",入力シート!G83,"　月")</f>
        <v xml:space="preserve"> 年 　月</v>
      </c>
    </row>
    <row r="26" spans="1:13">
      <c r="A26" s="262" t="s">
        <v>389</v>
      </c>
    </row>
  </sheetData>
  <phoneticPr fontId="3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F8C8E511A7DF45B09F43655C2DA0FC" ma:contentTypeVersion="13" ma:contentTypeDescription="新しいドキュメントを作成します。" ma:contentTypeScope="" ma:versionID="ac15186b685b8903772c601f6f7e1eb2">
  <xsd:schema xmlns:xsd="http://www.w3.org/2001/XMLSchema" xmlns:xs="http://www.w3.org/2001/XMLSchema" xmlns:p="http://schemas.microsoft.com/office/2006/metadata/properties" xmlns:ns2="c4511c04-ea98-4e8d-a4cf-2e64a65d2931" targetNamespace="http://schemas.microsoft.com/office/2006/metadata/properties" ma:root="true" ma:fieldsID="a1da0744cce53095ac4c6ce0bc4db919" ns2:_="">
    <xsd:import namespace="c4511c04-ea98-4e8d-a4cf-2e64a65d2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11c04-ea98-4e8d-a4cf-2e64a65d2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511c04-ea98-4e8d-a4cf-2e64a65d29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00C4BF-4F0B-4595-BD58-34F772F05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11c04-ea98-4e8d-a4cf-2e64a65d2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F6239B-CFDC-4A99-A8D4-4F01FBD1A6BA}">
  <ds:schemaRefs>
    <ds:schemaRef ds:uri="http://schemas.microsoft.com/office/2006/metadata/properties"/>
    <ds:schemaRef ds:uri="http://schemas.microsoft.com/office/infopath/2007/PartnerControls"/>
    <ds:schemaRef ds:uri="c4511c04-ea98-4e8d-a4cf-2e64a65d2931"/>
  </ds:schemaRefs>
</ds:datastoreItem>
</file>

<file path=customXml/itemProps3.xml><?xml version="1.0" encoding="utf-8"?>
<ds:datastoreItem xmlns:ds="http://schemas.openxmlformats.org/officeDocument/2006/customXml" ds:itemID="{14EB16BF-C581-4CFF-B2AB-BB2C10CE010B}">
  <ds:schemaRefs>
    <ds:schemaRef ds:uri="http://schemas.microsoft.com/sharepoint/v3/contenttype/forms"/>
  </ds:schemaRefs>
</ds:datastoreItem>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入力シート</vt:lpstr>
      <vt:lpstr>志願票(片面印刷)</vt:lpstr>
      <vt:lpstr>調査票(片面印刷) </vt:lpstr>
      <vt:lpstr>【第一志望】出願に関する基本的質問事項</vt:lpstr>
      <vt:lpstr>【第二志望コースがある方のみ出願に関する基本的質問事項</vt:lpstr>
      <vt:lpstr>経歴・スキルに関するエッセイ</vt:lpstr>
      <vt:lpstr>チェックシート</vt:lpstr>
      <vt:lpstr>協議申出書(片面印刷)</vt:lpstr>
      <vt:lpstr>※大学事務管理用</vt:lpstr>
      <vt:lpstr>チェックシート!Print_Area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産業技術大学院大学</dc:creator>
  <cp:keywords/>
  <dc:description/>
  <cp:lastModifiedBy>久保田 恵</cp:lastModifiedBy>
  <cp:revision/>
  <cp:lastPrinted>2024-10-31T01:16:08Z</cp:lastPrinted>
  <dcterms:created xsi:type="dcterms:W3CDTF">2013-06-14T07:29:26Z</dcterms:created>
  <dcterms:modified xsi:type="dcterms:W3CDTF">2026-05-20T04:02:59Z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0x0101009FF8C8E511A7DF45B09F43655C2DA0FC</vt:lpwstr>
  </property>
  <property fmtid="{D5CDD505-2E9C-101B-9397-08002B2CF9AE}" pid="3" name="MediaServiceImageTags">
    <vt:lpwstr/>
  </property>
</Properties>
</file>