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t-a-09002\jimufs\30_教務学生入試係\13-1　入試\入試(R2年度)2020.10,2021.4,2021.10入学向け\01 募集要項\HP掲載\"/>
    </mc:Choice>
  </mc:AlternateContent>
  <bookViews>
    <workbookView xWindow="0" yWindow="0" windowWidth="20490" windowHeight="7770"/>
  </bookViews>
  <sheets>
    <sheet name="入力シート" sheetId="4" r:id="rId1"/>
    <sheet name="志願票(両面印刷)" sheetId="2" r:id="rId2"/>
    <sheet name="調査票(両面印刷)" sheetId="3" r:id="rId3"/>
    <sheet name="協議申出書(両面印刷)" sheetId="1" r:id="rId4"/>
  </sheets>
  <definedNames>
    <definedName name="_xlnm._FilterDatabase" localSheetId="0" hidden="1">入力シート!$C$1:$P$25</definedName>
    <definedName name="_xlnm.Print_Area" localSheetId="3">'協議申出書(両面印刷)'!$A$1:$Z$52</definedName>
    <definedName name="_xlnm.Print_Area" localSheetId="1">'志願票(両面印刷)'!$A$1:$BV$74</definedName>
    <definedName name="_xlnm.Print_Area" localSheetId="2">'調査票(両面印刷)'!$A$1:$AA$72</definedName>
    <definedName name="_xlnm.Print_Area" localSheetId="0">入力シート!$B$1:$K$95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E7" i="1"/>
  <c r="C3" i="3" l="1"/>
  <c r="C5" i="3"/>
  <c r="C7" i="3"/>
  <c r="Q65" i="2"/>
  <c r="Q64" i="2"/>
  <c r="Q63" i="2"/>
  <c r="Q45" i="2"/>
  <c r="Q43" i="2"/>
  <c r="Q44" i="2"/>
  <c r="E8" i="2" l="1"/>
  <c r="E7" i="2"/>
  <c r="E6" i="2"/>
  <c r="U62" i="2" l="1"/>
  <c r="U61" i="2"/>
  <c r="U60" i="2"/>
  <c r="U59" i="2"/>
  <c r="U58" i="2"/>
  <c r="U57" i="2"/>
  <c r="U56" i="2"/>
  <c r="Q60" i="2"/>
  <c r="Q59" i="2"/>
  <c r="Q58" i="2"/>
  <c r="Q57" i="2"/>
  <c r="Q56" i="2"/>
  <c r="AD64" i="2"/>
  <c r="AD63" i="2"/>
  <c r="AD44" i="2"/>
  <c r="AD43" i="2"/>
  <c r="I5" i="3" l="1"/>
  <c r="I3" i="3"/>
  <c r="C21" i="3"/>
  <c r="C20" i="3"/>
  <c r="C19" i="3"/>
  <c r="C18" i="3"/>
  <c r="C17" i="3"/>
  <c r="H11" i="3" l="1"/>
  <c r="H9" i="3"/>
  <c r="C13" i="3"/>
  <c r="C11" i="3"/>
  <c r="U37" i="2" l="1"/>
  <c r="O41" i="3" l="1"/>
  <c r="O1" i="3"/>
  <c r="L7" i="1"/>
  <c r="J6" i="1"/>
  <c r="D6" i="1"/>
  <c r="C15" i="3"/>
  <c r="C16" i="3"/>
  <c r="C9" i="3"/>
  <c r="U42" i="2"/>
  <c r="U41" i="2"/>
  <c r="U40" i="2"/>
  <c r="U39" i="2"/>
  <c r="U38" i="2"/>
  <c r="U36" i="2"/>
  <c r="Q40" i="2"/>
  <c r="Q39" i="2"/>
  <c r="Q38" i="2"/>
  <c r="Q37" i="2"/>
  <c r="Q36" i="2"/>
  <c r="R7" i="2" l="1"/>
  <c r="R6" i="2"/>
  <c r="R6" i="4"/>
  <c r="M6" i="4" l="1"/>
  <c r="M7" i="4"/>
  <c r="L7" i="4" l="1"/>
  <c r="P12" i="4"/>
  <c r="O83" i="4" l="1"/>
  <c r="K61" i="3" l="1"/>
  <c r="I61" i="3"/>
  <c r="B61" i="3"/>
  <c r="K58" i="3"/>
  <c r="I58" i="3"/>
  <c r="B58" i="3"/>
  <c r="O77" i="4"/>
  <c r="J60" i="3" s="1"/>
  <c r="L77" i="4"/>
  <c r="O76" i="4"/>
  <c r="J58" i="3" s="1"/>
  <c r="L76" i="4"/>
  <c r="L75" i="4"/>
  <c r="L74" i="4"/>
  <c r="L73" i="4"/>
  <c r="O82" i="4"/>
  <c r="J63" i="3" s="1"/>
  <c r="L82" i="4"/>
  <c r="O81" i="4"/>
  <c r="J61" i="3" s="1"/>
  <c r="L81" i="4"/>
  <c r="L80" i="4"/>
  <c r="L79" i="4"/>
  <c r="L78" i="4"/>
  <c r="L83" i="4"/>
  <c r="L84" i="4"/>
  <c r="L85" i="4"/>
  <c r="L86" i="4"/>
  <c r="K55" i="3"/>
  <c r="I55" i="3"/>
  <c r="B55" i="3"/>
  <c r="C31" i="3" l="1"/>
  <c r="P22" i="4"/>
  <c r="L92" i="4"/>
  <c r="L11" i="4"/>
  <c r="P11" i="4"/>
  <c r="P10" i="4"/>
  <c r="L24" i="4"/>
  <c r="L21" i="4"/>
  <c r="O24" i="4"/>
  <c r="L17" i="4"/>
  <c r="Z11" i="2"/>
  <c r="J25" i="3"/>
  <c r="O23" i="4"/>
  <c r="O21" i="4"/>
  <c r="J26" i="3"/>
  <c r="L105" i="4"/>
  <c r="L72" i="4"/>
  <c r="L71" i="4"/>
  <c r="L67" i="4"/>
  <c r="L66" i="4"/>
  <c r="L62" i="4"/>
  <c r="L61" i="4"/>
  <c r="L57" i="4"/>
  <c r="L56" i="4"/>
  <c r="L52" i="4"/>
  <c r="L51" i="4"/>
  <c r="L47" i="4"/>
  <c r="L46" i="4"/>
  <c r="L42" i="4"/>
  <c r="L41" i="4"/>
  <c r="L37" i="4"/>
  <c r="L36" i="4"/>
  <c r="L33" i="4"/>
  <c r="L19" i="4"/>
  <c r="L18" i="4"/>
  <c r="L108" i="4"/>
  <c r="L107" i="4"/>
  <c r="L106" i="4"/>
  <c r="L104" i="4"/>
  <c r="L103" i="4"/>
  <c r="L102" i="4"/>
  <c r="L88" i="4"/>
  <c r="L87" i="4"/>
  <c r="L70" i="4"/>
  <c r="L69" i="4"/>
  <c r="L68" i="4"/>
  <c r="L65" i="4"/>
  <c r="L64" i="4"/>
  <c r="L63" i="4"/>
  <c r="L60" i="4"/>
  <c r="L59" i="4"/>
  <c r="L55" i="4"/>
  <c r="L54" i="4"/>
  <c r="L53" i="4"/>
  <c r="L50" i="4"/>
  <c r="L45" i="4"/>
  <c r="L44" i="4"/>
  <c r="L43" i="4"/>
  <c r="L40" i="4"/>
  <c r="L39" i="4"/>
  <c r="L38" i="4"/>
  <c r="L35" i="4"/>
  <c r="L34" i="4"/>
  <c r="L58" i="4"/>
  <c r="L49" i="4"/>
  <c r="L48" i="4"/>
  <c r="L30" i="4"/>
  <c r="L32" i="4"/>
  <c r="L31" i="4"/>
  <c r="L25" i="4"/>
  <c r="L23" i="4"/>
  <c r="L22" i="4"/>
  <c r="L20" i="4"/>
  <c r="L16" i="4"/>
  <c r="L13" i="4"/>
  <c r="L12" i="4"/>
  <c r="L15" i="4"/>
  <c r="L6" i="4"/>
  <c r="O103" i="4"/>
  <c r="D12" i="1" s="1"/>
  <c r="O108" i="4"/>
  <c r="D16" i="1" s="1"/>
  <c r="O106" i="4"/>
  <c r="E15" i="1" s="1"/>
  <c r="D13" i="1"/>
  <c r="K25" i="2"/>
  <c r="G15" i="1"/>
  <c r="L14" i="1"/>
  <c r="D14" i="1"/>
  <c r="I13" i="2"/>
  <c r="L9" i="1"/>
  <c r="J24" i="3"/>
  <c r="D10" i="1"/>
  <c r="J22" i="3"/>
  <c r="O22" i="3"/>
  <c r="D27" i="3"/>
  <c r="J18" i="2"/>
  <c r="F18" i="2"/>
  <c r="E11" i="1"/>
  <c r="L94" i="4"/>
  <c r="C28" i="3"/>
  <c r="X58" i="3"/>
  <c r="Q58" i="3"/>
  <c r="P56" i="3"/>
  <c r="P54" i="3"/>
  <c r="P53" i="3"/>
  <c r="K64" i="3"/>
  <c r="K52" i="3"/>
  <c r="K49" i="3"/>
  <c r="K40" i="3"/>
  <c r="O67" i="4"/>
  <c r="J54" i="3" s="1"/>
  <c r="O66" i="4"/>
  <c r="J52" i="3" s="1"/>
  <c r="O72" i="4"/>
  <c r="O71" i="4"/>
  <c r="I52" i="3"/>
  <c r="I49" i="3"/>
  <c r="B52" i="3"/>
  <c r="B49" i="3"/>
  <c r="C43" i="3"/>
  <c r="O62" i="4"/>
  <c r="J51" i="3" s="1"/>
  <c r="O61" i="4"/>
  <c r="J49" i="3"/>
  <c r="C40" i="3"/>
  <c r="O60" i="4"/>
  <c r="K46" i="3" s="1"/>
  <c r="O59" i="4"/>
  <c r="I46" i="3"/>
  <c r="K43" i="3"/>
  <c r="K37" i="3"/>
  <c r="K34" i="3"/>
  <c r="K31" i="3"/>
  <c r="I40" i="3"/>
  <c r="I43" i="3"/>
  <c r="I37" i="3"/>
  <c r="I34" i="3"/>
  <c r="I31" i="3"/>
  <c r="C37" i="3"/>
  <c r="C34" i="3"/>
  <c r="O57" i="4"/>
  <c r="J45" i="3" s="1"/>
  <c r="O56" i="4"/>
  <c r="J43" i="3" s="1"/>
  <c r="O52" i="4"/>
  <c r="J42" i="3" s="1"/>
  <c r="O51" i="4"/>
  <c r="J40" i="3" s="1"/>
  <c r="O47" i="4"/>
  <c r="J39" i="3" s="1"/>
  <c r="O46" i="4"/>
  <c r="J37" i="3"/>
  <c r="O42" i="4"/>
  <c r="J36" i="3" s="1"/>
  <c r="O41" i="4"/>
  <c r="J34" i="3"/>
  <c r="O37" i="4"/>
  <c r="J33" i="3" s="1"/>
  <c r="O36" i="4"/>
  <c r="J31" i="3" s="1"/>
  <c r="E16" i="2"/>
  <c r="E15" i="2"/>
  <c r="E14" i="2"/>
  <c r="E13" i="2"/>
  <c r="AE17" i="2"/>
  <c r="Y17" i="2"/>
  <c r="U17" i="2"/>
  <c r="Q17" i="2"/>
  <c r="H12" i="2"/>
  <c r="I15" i="2"/>
  <c r="Z10" i="2"/>
  <c r="H29" i="3"/>
  <c r="D29" i="3"/>
  <c r="AB21" i="2"/>
  <c r="E19" i="2"/>
  <c r="E23" i="3"/>
  <c r="E24" i="3"/>
  <c r="F23" i="3"/>
  <c r="C23" i="3"/>
  <c r="C24" i="3"/>
  <c r="AA23" i="2"/>
  <c r="H23" i="2"/>
  <c r="E21" i="2"/>
  <c r="P12" i="2"/>
  <c r="O16" i="4"/>
  <c r="Q69" i="2" s="1"/>
  <c r="L12" i="2"/>
  <c r="O17" i="4"/>
  <c r="Q48" i="2" s="1"/>
  <c r="F24" i="3"/>
  <c r="E9" i="2" l="1"/>
  <c r="Q68" i="2"/>
  <c r="D8" i="1"/>
  <c r="Q49" i="2"/>
  <c r="E10" i="2"/>
  <c r="L9" i="4"/>
  <c r="L8" i="4"/>
  <c r="O20" i="4"/>
  <c r="V12" i="2" s="1"/>
  <c r="J55" i="3"/>
  <c r="D9" i="1"/>
  <c r="J57" i="3"/>
  <c r="J23" i="3" l="1"/>
  <c r="L10" i="1"/>
</calcChain>
</file>

<file path=xl/sharedStrings.xml><?xml version="1.0" encoding="utf-8"?>
<sst xmlns="http://schemas.openxmlformats.org/spreadsheetml/2006/main" count="467" uniqueCount="289">
  <si>
    <t>　　年　　月　　日　作成</t>
    <phoneticPr fontId="3"/>
  </si>
  <si>
    <t>※　受付年月日　　</t>
    <rPh sb="2" eb="4">
      <t>ウケツケ</t>
    </rPh>
    <rPh sb="4" eb="7">
      <t>ネンガッピ</t>
    </rPh>
    <phoneticPr fontId="3"/>
  </si>
  <si>
    <t>　　年　　月　　日（記入不要）　</t>
    <rPh sb="2" eb="3">
      <t>ネン</t>
    </rPh>
    <rPh sb="5" eb="6">
      <t>ガツ</t>
    </rPh>
    <rPh sb="8" eb="9">
      <t>ニチ</t>
    </rPh>
    <rPh sb="10" eb="12">
      <t>キニュウ</t>
    </rPh>
    <rPh sb="12" eb="14">
      <t>フヨウ</t>
    </rPh>
    <phoneticPr fontId="3"/>
  </si>
  <si>
    <t>事　 　   　　　項</t>
    <rPh sb="0" eb="1">
      <t>コト</t>
    </rPh>
    <rPh sb="10" eb="11">
      <t>コウ</t>
    </rPh>
    <phoneticPr fontId="3"/>
  </si>
  <si>
    <t>内　　　　　　　　　　　　　容</t>
    <rPh sb="0" eb="1">
      <t>ウチ</t>
    </rPh>
    <rPh sb="14" eb="15">
      <t>カタチ</t>
    </rPh>
    <phoneticPr fontId="3"/>
  </si>
  <si>
    <t>ふ 　り　 が　 な</t>
    <phoneticPr fontId="3"/>
  </si>
  <si>
    <t>氏　      　　　名</t>
    <rPh sb="0" eb="1">
      <t>シ</t>
    </rPh>
    <rPh sb="11" eb="12">
      <t>メイ</t>
    </rPh>
    <phoneticPr fontId="3"/>
  </si>
  <si>
    <t>性　別</t>
    <rPh sb="0" eb="1">
      <t>セイ</t>
    </rPh>
    <rPh sb="2" eb="3">
      <t>ベツ</t>
    </rPh>
    <phoneticPr fontId="3"/>
  </si>
  <si>
    <t>生　 年 　月　 日</t>
    <rPh sb="0" eb="1">
      <t>ショウ</t>
    </rPh>
    <rPh sb="3" eb="4">
      <t>トシ</t>
    </rPh>
    <rPh sb="6" eb="7">
      <t>ツキ</t>
    </rPh>
    <rPh sb="9" eb="10">
      <t>ヒ</t>
    </rPh>
    <phoneticPr fontId="3"/>
  </si>
  <si>
    <t>年　齢</t>
    <rPh sb="0" eb="1">
      <t>トシ</t>
    </rPh>
    <rPh sb="2" eb="3">
      <t>ヨワイ</t>
    </rPh>
    <phoneticPr fontId="3"/>
  </si>
  <si>
    <t>住　 所  （連絡先）</t>
    <rPh sb="0" eb="1">
      <t>ジュウ</t>
    </rPh>
    <rPh sb="3" eb="4">
      <t>ショ</t>
    </rPh>
    <rPh sb="7" eb="10">
      <t>レンラクサキ</t>
    </rPh>
    <phoneticPr fontId="3"/>
  </si>
  <si>
    <t>〒</t>
    <phoneticPr fontId="3"/>
  </si>
  <si>
    <t>電話番号及びFAX</t>
    <rPh sb="0" eb="2">
      <t>デンワ</t>
    </rPh>
    <rPh sb="2" eb="4">
      <t>バンゴウ</t>
    </rPh>
    <rPh sb="4" eb="5">
      <t>オヨ</t>
    </rPh>
    <phoneticPr fontId="3"/>
  </si>
  <si>
    <t>E-mail アドレス</t>
    <phoneticPr fontId="3"/>
  </si>
  <si>
    <t>出身 （在学） 校名</t>
    <rPh sb="0" eb="2">
      <t>シュッシン</t>
    </rPh>
    <rPh sb="4" eb="6">
      <t>ザイガク</t>
    </rPh>
    <rPh sb="8" eb="9">
      <t>コウ</t>
    </rPh>
    <rPh sb="9" eb="10">
      <t>メイ</t>
    </rPh>
    <phoneticPr fontId="3"/>
  </si>
  <si>
    <t>担任教諭</t>
    <rPh sb="0" eb="2">
      <t>タンニン</t>
    </rPh>
    <rPh sb="2" eb="4">
      <t>キョウユ</t>
    </rPh>
    <phoneticPr fontId="3"/>
  </si>
  <si>
    <t>所　　  在　 　 地</t>
    <rPh sb="0" eb="1">
      <t>トコロ</t>
    </rPh>
    <rPh sb="5" eb="6">
      <t>ザイ</t>
    </rPh>
    <rPh sb="10" eb="11">
      <t>チ</t>
    </rPh>
    <phoneticPr fontId="3"/>
  </si>
  <si>
    <t>〒</t>
    <phoneticPr fontId="3"/>
  </si>
  <si>
    <t>電　 話　 番　 号</t>
    <rPh sb="0" eb="1">
      <t>デン</t>
    </rPh>
    <rPh sb="3" eb="4">
      <t>ハナシ</t>
    </rPh>
    <rPh sb="6" eb="7">
      <t>バン</t>
    </rPh>
    <rPh sb="9" eb="10">
      <t>ゴウ</t>
    </rPh>
    <phoneticPr fontId="3"/>
  </si>
  <si>
    <t>視 覚 障 害</t>
    <rPh sb="0" eb="1">
      <t>シ</t>
    </rPh>
    <rPh sb="2" eb="3">
      <t>サトル</t>
    </rPh>
    <rPh sb="4" eb="5">
      <t>サワ</t>
    </rPh>
    <rPh sb="6" eb="7">
      <t>ガイ</t>
    </rPh>
    <phoneticPr fontId="3"/>
  </si>
  <si>
    <t>聴 覚 障 害</t>
    <rPh sb="0" eb="1">
      <t>チョウ</t>
    </rPh>
    <rPh sb="2" eb="3">
      <t>サトル</t>
    </rPh>
    <rPh sb="4" eb="5">
      <t>サワ</t>
    </rPh>
    <rPh sb="6" eb="7">
      <t>ガイ</t>
    </rPh>
    <phoneticPr fontId="3"/>
  </si>
  <si>
    <t>肢体不自由</t>
    <rPh sb="0" eb="2">
      <t>シタイ</t>
    </rPh>
    <rPh sb="2" eb="5">
      <t>フジユウ</t>
    </rPh>
    <phoneticPr fontId="3"/>
  </si>
  <si>
    <t>病　　弱</t>
    <rPh sb="0" eb="1">
      <t>ヤマイ</t>
    </rPh>
    <rPh sb="3" eb="4">
      <t>ジャク</t>
    </rPh>
    <phoneticPr fontId="3"/>
  </si>
  <si>
    <t>そ の 他</t>
    <rPh sb="4" eb="5">
      <t>ホカ</t>
    </rPh>
    <phoneticPr fontId="3"/>
  </si>
  <si>
    <t>（該当するものを○で囲み下にその程度を記入してください。）</t>
    <rPh sb="1" eb="3">
      <t>ガイトウ</t>
    </rPh>
    <rPh sb="10" eb="11">
      <t>カコ</t>
    </rPh>
    <rPh sb="12" eb="13">
      <t>シタ</t>
    </rPh>
    <rPh sb="16" eb="18">
      <t>テイド</t>
    </rPh>
    <rPh sb="19" eb="21">
      <t>キニュウ</t>
    </rPh>
    <phoneticPr fontId="3"/>
  </si>
  <si>
    <t>等級</t>
    <rPh sb="0" eb="2">
      <t>トウキュウ</t>
    </rPh>
    <phoneticPr fontId="3"/>
  </si>
  <si>
    <t>障がいの発生原因、
時期</t>
    <rPh sb="0" eb="1">
      <t>サワ</t>
    </rPh>
    <rPh sb="4" eb="6">
      <t>ハッセイ</t>
    </rPh>
    <rPh sb="6" eb="8">
      <t>ゲンイン</t>
    </rPh>
    <rPh sb="10" eb="12">
      <t>ジキ</t>
    </rPh>
    <phoneticPr fontId="3"/>
  </si>
  <si>
    <t>（裏面へ）</t>
    <rPh sb="1" eb="3">
      <t>ウラメン</t>
    </rPh>
    <phoneticPr fontId="3"/>
  </si>
  <si>
    <t>試験出願にかかる協議申出書</t>
    <rPh sb="0" eb="2">
      <t>シケン</t>
    </rPh>
    <rPh sb="2" eb="4">
      <t>シュツガン</t>
    </rPh>
    <rPh sb="8" eb="10">
      <t>キョウギ</t>
    </rPh>
    <rPh sb="10" eb="13">
      <t>モウシデショ</t>
    </rPh>
    <phoneticPr fontId="3"/>
  </si>
  <si>
    <t>受験上希望する
措置</t>
    <rPh sb="0" eb="2">
      <t>ジュケン</t>
    </rPh>
    <rPh sb="2" eb="3">
      <t>ジョウ</t>
    </rPh>
    <rPh sb="3" eb="5">
      <t>キボウ</t>
    </rPh>
    <rPh sb="8" eb="10">
      <t>ソチ</t>
    </rPh>
    <phoneticPr fontId="3"/>
  </si>
  <si>
    <t>本学での修学上
希望する措置</t>
    <rPh sb="0" eb="1">
      <t>ホン</t>
    </rPh>
    <rPh sb="1" eb="2">
      <t>ガク</t>
    </rPh>
    <rPh sb="4" eb="6">
      <t>シュウガク</t>
    </rPh>
    <rPh sb="6" eb="7">
      <t>ジョウ</t>
    </rPh>
    <rPh sb="8" eb="10">
      <t>キボウ</t>
    </rPh>
    <rPh sb="12" eb="14">
      <t>ソチ</t>
    </rPh>
    <phoneticPr fontId="3"/>
  </si>
  <si>
    <t>医師の診断書（障害の態様を記載したもの）</t>
    <rPh sb="0" eb="2">
      <t>イシ</t>
    </rPh>
    <rPh sb="3" eb="6">
      <t>シンダンショ</t>
    </rPh>
    <rPh sb="7" eb="9">
      <t>ショウガイ</t>
    </rPh>
    <rPh sb="10" eb="12">
      <t>タイヨウ</t>
    </rPh>
    <rPh sb="13" eb="15">
      <t>キサイ</t>
    </rPh>
    <phoneticPr fontId="3"/>
  </si>
  <si>
    <t>身体障害者手帳の写し</t>
    <rPh sb="0" eb="2">
      <t>シンタイ</t>
    </rPh>
    <rPh sb="2" eb="5">
      <t>ショウガイシャ</t>
    </rPh>
    <rPh sb="5" eb="7">
      <t>テチョウ</t>
    </rPh>
    <rPh sb="8" eb="9">
      <t>ウツ</t>
    </rPh>
    <phoneticPr fontId="3"/>
  </si>
  <si>
    <t>添付資料
（確認のため、添付したものは□の中にチェック印を付けてください。）</t>
    <rPh sb="0" eb="2">
      <t>テンプ</t>
    </rPh>
    <rPh sb="2" eb="4">
      <t>シリョウ</t>
    </rPh>
    <rPh sb="6" eb="8">
      <t>カクニン</t>
    </rPh>
    <rPh sb="12" eb="14">
      <t>テンプ</t>
    </rPh>
    <rPh sb="21" eb="22">
      <t>ナカ</t>
    </rPh>
    <rPh sb="27" eb="28">
      <t>シルシ</t>
    </rPh>
    <rPh sb="29" eb="30">
      <t>ツ</t>
    </rPh>
    <phoneticPr fontId="3"/>
  </si>
  <si>
    <t xml:space="preserve">
試験出願にかかる協議申出書</t>
    <rPh sb="1" eb="3">
      <t>シケン</t>
    </rPh>
    <rPh sb="3" eb="5">
      <t>シュツガン</t>
    </rPh>
    <rPh sb="9" eb="11">
      <t>キョウギ</t>
    </rPh>
    <rPh sb="11" eb="14">
      <t>モウシデショ</t>
    </rPh>
    <phoneticPr fontId="3"/>
  </si>
  <si>
    <t>（　　　　　　　　　　　　　　　　　　　　　　　　　　　　　　　　）</t>
    <phoneticPr fontId="3"/>
  </si>
  <si>
    <t>出身校での通学方法、修学状況、家庭生活、その他</t>
    <rPh sb="0" eb="3">
      <t>シュッシンコウ</t>
    </rPh>
    <rPh sb="5" eb="7">
      <t>ツウガク</t>
    </rPh>
    <rPh sb="7" eb="9">
      <t>ホウホウ</t>
    </rPh>
    <rPh sb="10" eb="11">
      <t>オサム</t>
    </rPh>
    <rPh sb="11" eb="12">
      <t>ガク</t>
    </rPh>
    <rPh sb="12" eb="14">
      <t>ジョウキョウ</t>
    </rPh>
    <rPh sb="15" eb="17">
      <t>カテイ</t>
    </rPh>
    <rPh sb="17" eb="19">
      <t>セイカツ</t>
    </rPh>
    <rPh sb="22" eb="23">
      <t>タ</t>
    </rPh>
    <phoneticPr fontId="3"/>
  </si>
  <si>
    <t>入学時期</t>
    <rPh sb="0" eb="2">
      <t>ニュウガク</t>
    </rPh>
    <rPh sb="2" eb="4">
      <t>ジキ</t>
    </rPh>
    <phoneticPr fontId="8"/>
  </si>
  <si>
    <t>※受験番号</t>
    <rPh sb="1" eb="3">
      <t>ジュケン</t>
    </rPh>
    <rPh sb="3" eb="5">
      <t>バンゴウ</t>
    </rPh>
    <phoneticPr fontId="8"/>
  </si>
  <si>
    <t>ふりがな</t>
    <phoneticPr fontId="8"/>
  </si>
  <si>
    <t>氏名</t>
    <rPh sb="0" eb="2">
      <t>シメイ</t>
    </rPh>
    <phoneticPr fontId="8"/>
  </si>
  <si>
    <t>生年月日</t>
    <rPh sb="0" eb="2">
      <t>セイネン</t>
    </rPh>
    <rPh sb="2" eb="4">
      <t>ガッピ</t>
    </rPh>
    <phoneticPr fontId="8"/>
  </si>
  <si>
    <t>(西暦)</t>
    <rPh sb="1" eb="3">
      <t>セイレキ</t>
    </rPh>
    <phoneticPr fontId="8"/>
  </si>
  <si>
    <t>年</t>
    <rPh sb="0" eb="1">
      <t>ネン</t>
    </rPh>
    <phoneticPr fontId="8"/>
  </si>
  <si>
    <t>月</t>
    <rPh sb="0" eb="1">
      <t>ガツ</t>
    </rPh>
    <phoneticPr fontId="8"/>
  </si>
  <si>
    <t>日</t>
    <rPh sb="0" eb="1">
      <t>ニチ</t>
    </rPh>
    <phoneticPr fontId="8"/>
  </si>
  <si>
    <t>※入学日現在</t>
    <rPh sb="1" eb="3">
      <t>ニュウガク</t>
    </rPh>
    <rPh sb="3" eb="4">
      <t>ビ</t>
    </rPh>
    <rPh sb="4" eb="6">
      <t>ゲンザイ</t>
    </rPh>
    <phoneticPr fontId="8"/>
  </si>
  <si>
    <t>現住所</t>
    <rPh sb="0" eb="3">
      <t>ゲンジュウショ</t>
    </rPh>
    <phoneticPr fontId="8"/>
  </si>
  <si>
    <t>〒</t>
    <phoneticPr fontId="8"/>
  </si>
  <si>
    <t>様方</t>
    <rPh sb="0" eb="1">
      <t>サマ</t>
    </rPh>
    <rPh sb="1" eb="2">
      <t>カタ</t>
    </rPh>
    <phoneticPr fontId="8"/>
  </si>
  <si>
    <t>TEL</t>
    <phoneticPr fontId="8"/>
  </si>
  <si>
    <t>連絡先</t>
    <rPh sb="0" eb="3">
      <t>レンラクサキ</t>
    </rPh>
    <phoneticPr fontId="8"/>
  </si>
  <si>
    <t>上記以外で、本人と速やかに連絡が取れる電話番号(出来るだけ携帯番号)をお書き下さい。</t>
    <rPh sb="0" eb="2">
      <t>ジョウキ</t>
    </rPh>
    <rPh sb="2" eb="4">
      <t>イガイ</t>
    </rPh>
    <rPh sb="6" eb="8">
      <t>ホンニン</t>
    </rPh>
    <rPh sb="9" eb="10">
      <t>スミ</t>
    </rPh>
    <rPh sb="13" eb="15">
      <t>レンラク</t>
    </rPh>
    <rPh sb="16" eb="17">
      <t>ト</t>
    </rPh>
    <rPh sb="19" eb="21">
      <t>デンワ</t>
    </rPh>
    <rPh sb="21" eb="23">
      <t>バンゴウ</t>
    </rPh>
    <rPh sb="24" eb="26">
      <t>デキ</t>
    </rPh>
    <rPh sb="29" eb="31">
      <t>ケイタイ</t>
    </rPh>
    <rPh sb="31" eb="33">
      <t>バンゴウ</t>
    </rPh>
    <rPh sb="36" eb="37">
      <t>カ</t>
    </rPh>
    <rPh sb="38" eb="39">
      <t>クダ</t>
    </rPh>
    <phoneticPr fontId="8"/>
  </si>
  <si>
    <t>(呼)</t>
    <rPh sb="1" eb="2">
      <t>ヨ</t>
    </rPh>
    <phoneticPr fontId="8"/>
  </si>
  <si>
    <t>Eメールアドレス：</t>
    <phoneticPr fontId="8"/>
  </si>
  <si>
    <t>【記入上の注意】</t>
    <rPh sb="1" eb="3">
      <t>キニュウ</t>
    </rPh>
    <rPh sb="3" eb="4">
      <t>ジョウ</t>
    </rPh>
    <rPh sb="5" eb="7">
      <t>チュウイ</t>
    </rPh>
    <phoneticPr fontId="3"/>
  </si>
  <si>
    <t>１．該当する部分を、チェックしてください。</t>
    <rPh sb="2" eb="4">
      <t>ガイトウ</t>
    </rPh>
    <rPh sb="6" eb="8">
      <t>ブブン</t>
    </rPh>
    <phoneticPr fontId="3"/>
  </si>
  <si>
    <t>入学志願者　写真票</t>
    <phoneticPr fontId="8"/>
  </si>
  <si>
    <t>受験票</t>
    <rPh sb="0" eb="3">
      <t>ジュケンヒョウ</t>
    </rPh>
    <phoneticPr fontId="8"/>
  </si>
  <si>
    <t>ふりがな</t>
    <phoneticPr fontId="8"/>
  </si>
  <si>
    <t>【注意事項】</t>
    <rPh sb="1" eb="3">
      <t>チュウイ</t>
    </rPh>
    <rPh sb="3" eb="5">
      <t>ジコウ</t>
    </rPh>
    <phoneticPr fontId="8"/>
  </si>
  <si>
    <t>調 査 票</t>
    <rPh sb="0" eb="1">
      <t>チョウ</t>
    </rPh>
    <rPh sb="2" eb="3">
      <t>サ</t>
    </rPh>
    <rPh sb="4" eb="5">
      <t>ヒョウ</t>
    </rPh>
    <phoneticPr fontId="3"/>
  </si>
  <si>
    <t>姓</t>
    <rPh sb="0" eb="1">
      <t>セイ</t>
    </rPh>
    <phoneticPr fontId="3"/>
  </si>
  <si>
    <t>Middle</t>
    <phoneticPr fontId="3"/>
  </si>
  <si>
    <t>名</t>
    <rPh sb="0" eb="1">
      <t>ナ</t>
    </rPh>
    <phoneticPr fontId="3"/>
  </si>
  <si>
    <t>生年月日(西暦)</t>
    <rPh sb="0" eb="2">
      <t>セイネン</t>
    </rPh>
    <rPh sb="2" eb="4">
      <t>ガッピ</t>
    </rPh>
    <rPh sb="5" eb="7">
      <t>セイレキ</t>
    </rPh>
    <phoneticPr fontId="3"/>
  </si>
  <si>
    <t>ふりがな</t>
    <phoneticPr fontId="3"/>
  </si>
  <si>
    <t>氏　名</t>
    <rPh sb="0" eb="1">
      <t>シ</t>
    </rPh>
    <rPh sb="2" eb="3">
      <t>メイ</t>
    </rPh>
    <phoneticPr fontId="3"/>
  </si>
  <si>
    <t>国　籍</t>
    <rPh sb="0" eb="1">
      <t>クニ</t>
    </rPh>
    <rPh sb="2" eb="3">
      <t>セキ</t>
    </rPh>
    <phoneticPr fontId="3"/>
  </si>
  <si>
    <t>〒</t>
    <phoneticPr fontId="3"/>
  </si>
  <si>
    <t>現 住 所</t>
    <rPh sb="0" eb="1">
      <t>ウツツ</t>
    </rPh>
    <rPh sb="2" eb="3">
      <t>ジュウ</t>
    </rPh>
    <rPh sb="4" eb="5">
      <t>ショ</t>
    </rPh>
    <phoneticPr fontId="3"/>
  </si>
  <si>
    <t>電話：</t>
    <rPh sb="0" eb="2">
      <t>デンワ</t>
    </rPh>
    <phoneticPr fontId="3"/>
  </si>
  <si>
    <t>E-mail</t>
    <phoneticPr fontId="3"/>
  </si>
  <si>
    <t>学　歴</t>
    <rPh sb="0" eb="1">
      <t>ガク</t>
    </rPh>
    <rPh sb="2" eb="3">
      <t>レキ</t>
    </rPh>
    <phoneticPr fontId="3"/>
  </si>
  <si>
    <t>区　分</t>
    <rPh sb="0" eb="1">
      <t>ク</t>
    </rPh>
    <rPh sb="2" eb="3">
      <t>ブン</t>
    </rPh>
    <phoneticPr fontId="3"/>
  </si>
  <si>
    <t>学　校　名</t>
    <rPh sb="0" eb="1">
      <t>ガク</t>
    </rPh>
    <rPh sb="2" eb="3">
      <t>コウ</t>
    </rPh>
    <rPh sb="4" eb="5">
      <t>メイ</t>
    </rPh>
    <phoneticPr fontId="3"/>
  </si>
  <si>
    <t>初等教育　
（小学校）</t>
    <rPh sb="0" eb="2">
      <t>ショトウ</t>
    </rPh>
    <rPh sb="2" eb="4">
      <t>キョウイク</t>
    </rPh>
    <rPh sb="7" eb="10">
      <t>ショウガッコウ</t>
    </rPh>
    <phoneticPr fontId="3"/>
  </si>
  <si>
    <t>年</t>
    <rPh sb="0" eb="1">
      <t>ネン</t>
    </rPh>
    <phoneticPr fontId="3"/>
  </si>
  <si>
    <t>中等教育　
（中学校）</t>
    <rPh sb="0" eb="2">
      <t>チュウトウ</t>
    </rPh>
    <rPh sb="2" eb="4">
      <t>キョウイク</t>
    </rPh>
    <rPh sb="7" eb="10">
      <t>チュウガッコウ</t>
    </rPh>
    <phoneticPr fontId="3"/>
  </si>
  <si>
    <t>中等教育　
（高等学校）</t>
    <rPh sb="0" eb="2">
      <t>チュウトウ</t>
    </rPh>
    <rPh sb="2" eb="4">
      <t>キョウイク</t>
    </rPh>
    <rPh sb="7" eb="9">
      <t>コウトウ</t>
    </rPh>
    <rPh sb="9" eb="11">
      <t>ガッコウ</t>
    </rPh>
    <phoneticPr fontId="3"/>
  </si>
  <si>
    <t>高等教育
（大学）</t>
    <rPh sb="0" eb="2">
      <t>コウトウ</t>
    </rPh>
    <rPh sb="2" eb="4">
      <t>キョウイク</t>
    </rPh>
    <rPh sb="6" eb="8">
      <t>ダイガク</t>
    </rPh>
    <phoneticPr fontId="3"/>
  </si>
  <si>
    <t>計</t>
    <rPh sb="0" eb="1">
      <t>ケイ</t>
    </rPh>
    <phoneticPr fontId="3"/>
  </si>
  <si>
    <t>職歴・研究歴</t>
    <rPh sb="0" eb="2">
      <t>ショクレキ</t>
    </rPh>
    <rPh sb="3" eb="5">
      <t>ケンキュウ</t>
    </rPh>
    <rPh sb="5" eb="6">
      <t>レキ</t>
    </rPh>
    <phoneticPr fontId="3"/>
  </si>
  <si>
    <t>勤務先・研究所等の名称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3"/>
  </si>
  <si>
    <t>身分</t>
    <rPh sb="0" eb="2">
      <t>ミブン</t>
    </rPh>
    <phoneticPr fontId="3"/>
  </si>
  <si>
    <t>従事期間</t>
    <rPh sb="0" eb="2">
      <t>ジュウジ</t>
    </rPh>
    <rPh sb="2" eb="4">
      <t>キカン</t>
    </rPh>
    <phoneticPr fontId="3"/>
  </si>
  <si>
    <t>年数</t>
    <rPh sb="0" eb="2">
      <t>ネンスウ</t>
    </rPh>
    <phoneticPr fontId="3"/>
  </si>
  <si>
    <t>取得資格・語学力等</t>
    <rPh sb="0" eb="2">
      <t>シュトク</t>
    </rPh>
    <rPh sb="2" eb="4">
      <t>シカク</t>
    </rPh>
    <rPh sb="5" eb="8">
      <t>ゴガクリョク</t>
    </rPh>
    <rPh sb="8" eb="9">
      <t>トウ</t>
    </rPh>
    <phoneticPr fontId="3"/>
  </si>
  <si>
    <t>現在の職業
(現役学生は在学中の学校を記入して下さい。)</t>
    <rPh sb="0" eb="2">
      <t>ゲンザイ</t>
    </rPh>
    <rPh sb="3" eb="5">
      <t>ショクギョウ</t>
    </rPh>
    <rPh sb="7" eb="9">
      <t>ゲンエキ</t>
    </rPh>
    <rPh sb="9" eb="11">
      <t>ガクセイ</t>
    </rPh>
    <rPh sb="12" eb="14">
      <t>ザイガク</t>
    </rPh>
    <rPh sb="14" eb="15">
      <t>チュウ</t>
    </rPh>
    <rPh sb="16" eb="18">
      <t>ガッコウ</t>
    </rPh>
    <rPh sb="19" eb="21">
      <t>キニュウ</t>
    </rPh>
    <rPh sb="23" eb="24">
      <t>クダ</t>
    </rPh>
    <phoneticPr fontId="3"/>
  </si>
  <si>
    <t>　勤務先・所属</t>
    <rPh sb="1" eb="3">
      <t>キンム</t>
    </rPh>
    <rPh sb="3" eb="4">
      <t>サキ</t>
    </rPh>
    <rPh sb="5" eb="7">
      <t>ショゾク</t>
    </rPh>
    <phoneticPr fontId="3"/>
  </si>
  <si>
    <t>（注意）</t>
    <rPh sb="1" eb="3">
      <t>チュウイ</t>
    </rPh>
    <phoneticPr fontId="3"/>
  </si>
  <si>
    <r>
      <t>　１．</t>
    </r>
    <r>
      <rPr>
        <u/>
        <sz val="11"/>
        <rFont val="ＭＳ ゴシック"/>
        <family val="3"/>
        <charset val="128"/>
      </rPr>
      <t>年齢は、入学日現在の年齢を記入すること。</t>
    </r>
    <rPh sb="3" eb="5">
      <t>ネンレイ</t>
    </rPh>
    <rPh sb="7" eb="9">
      <t>ニュウガク</t>
    </rPh>
    <rPh sb="9" eb="10">
      <t>ニチ</t>
    </rPh>
    <rPh sb="10" eb="12">
      <t>ゲンザイ</t>
    </rPh>
    <rPh sb="13" eb="15">
      <t>ネンレイ</t>
    </rPh>
    <rPh sb="16" eb="18">
      <t>キニュウ</t>
    </rPh>
    <phoneticPr fontId="3"/>
  </si>
  <si>
    <t>　２．学歴欄は、正規の修業年限も併記すること。</t>
    <rPh sb="3" eb="5">
      <t>ガクレキ</t>
    </rPh>
    <rPh sb="5" eb="6">
      <t>ラン</t>
    </rPh>
    <rPh sb="8" eb="10">
      <t>セイキ</t>
    </rPh>
    <rPh sb="11" eb="13">
      <t>シュギョウ</t>
    </rPh>
    <rPh sb="13" eb="15">
      <t>ネンゲン</t>
    </rPh>
    <rPh sb="16" eb="18">
      <t>ヘイキ</t>
    </rPh>
    <phoneticPr fontId="3"/>
  </si>
  <si>
    <t xml:space="preserve">  勤務先住所</t>
    <rPh sb="2" eb="5">
      <t>キンムサキ</t>
    </rPh>
    <rPh sb="5" eb="7">
      <t>ジュウショ</t>
    </rPh>
    <phoneticPr fontId="3"/>
  </si>
  <si>
    <t>　４. 本票は、すべての項目を必ず記入すること。</t>
    <rPh sb="4" eb="5">
      <t>ホン</t>
    </rPh>
    <rPh sb="5" eb="6">
      <t>ピョウ</t>
    </rPh>
    <rPh sb="12" eb="14">
      <t>コウモク</t>
    </rPh>
    <rPh sb="15" eb="16">
      <t>カナラ</t>
    </rPh>
    <rPh sb="17" eb="19">
      <t>キニュウ</t>
    </rPh>
    <phoneticPr fontId="3"/>
  </si>
  <si>
    <t>　職名</t>
    <rPh sb="1" eb="3">
      <t>ショクメイ</t>
    </rPh>
    <phoneticPr fontId="3"/>
  </si>
  <si>
    <t>(TEL）</t>
    <phoneticPr fontId="3"/>
  </si>
  <si>
    <t>２．この受験票は入学試験の際、必ず携行提示してください。忘れた場合、受験できません。</t>
    <rPh sb="4" eb="7">
      <t>ジュケンヒョウ</t>
    </rPh>
    <rPh sb="8" eb="10">
      <t>ニュウガク</t>
    </rPh>
    <rPh sb="10" eb="12">
      <t>シケン</t>
    </rPh>
    <rPh sb="13" eb="14">
      <t>サイ</t>
    </rPh>
    <rPh sb="15" eb="16">
      <t>カナラ</t>
    </rPh>
    <rPh sb="17" eb="19">
      <t>ケイコウ</t>
    </rPh>
    <rPh sb="19" eb="21">
      <t>テイジ</t>
    </rPh>
    <rPh sb="28" eb="29">
      <t>ワス</t>
    </rPh>
    <rPh sb="31" eb="33">
      <t>バアイ</t>
    </rPh>
    <rPh sb="34" eb="36">
      <t>ジュケン</t>
    </rPh>
    <phoneticPr fontId="3"/>
  </si>
  <si>
    <t>男</t>
    <rPh sb="0" eb="1">
      <t>オトコ</t>
    </rPh>
    <phoneticPr fontId="2"/>
  </si>
  <si>
    <t>女</t>
    <rPh sb="0" eb="1">
      <t>オンナ</t>
    </rPh>
    <phoneticPr fontId="2"/>
  </si>
  <si>
    <t>性別</t>
    <rPh sb="0" eb="2">
      <t>セイベツ</t>
    </rPh>
    <phoneticPr fontId="2"/>
  </si>
  <si>
    <t>国立</t>
    <rPh sb="0" eb="2">
      <t>コクリツ</t>
    </rPh>
    <phoneticPr fontId="2"/>
  </si>
  <si>
    <t>公立</t>
    <phoneticPr fontId="2"/>
  </si>
  <si>
    <t>私立</t>
    <phoneticPr fontId="2"/>
  </si>
  <si>
    <t>海外</t>
    <phoneticPr fontId="2"/>
  </si>
  <si>
    <t>入学時期</t>
    <rPh sb="0" eb="2">
      <t>ニュウガク</t>
    </rPh>
    <rPh sb="2" eb="4">
      <t>ジキ</t>
    </rPh>
    <phoneticPr fontId="2"/>
  </si>
  <si>
    <t>氏名</t>
    <rPh sb="0" eb="2">
      <t>シメイ</t>
    </rPh>
    <phoneticPr fontId="2"/>
  </si>
  <si>
    <t>ふりがな</t>
    <phoneticPr fontId="2"/>
  </si>
  <si>
    <t>国籍</t>
    <rPh sb="0" eb="2">
      <t>コクセキ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</si>
  <si>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</si>
  <si>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</si>
  <si>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</si>
  <si>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(</t>
    <phoneticPr fontId="8"/>
  </si>
  <si>
    <t>歳)</t>
    <phoneticPr fontId="2"/>
  </si>
  <si>
    <t>公立</t>
  </si>
  <si>
    <t>私立</t>
  </si>
  <si>
    <t>海外</t>
  </si>
  <si>
    <t>出願する入試</t>
    <rPh sb="0" eb="2">
      <t>シュツガン</t>
    </rPh>
    <rPh sb="4" eb="6">
      <t>ニュウシ</t>
    </rPh>
    <phoneticPr fontId="2"/>
  </si>
  <si>
    <t>（名）</t>
    <rPh sb="1" eb="2">
      <t>メイ</t>
    </rPh>
    <phoneticPr fontId="2"/>
  </si>
  <si>
    <t>〒</t>
    <phoneticPr fontId="2"/>
  </si>
  <si>
    <t>住所（郵便番号）</t>
    <rPh sb="0" eb="2">
      <t>ジュウショ</t>
    </rPh>
    <rPh sb="3" eb="7">
      <t>ユウビンバンゴウ</t>
    </rPh>
    <phoneticPr fontId="2"/>
  </si>
  <si>
    <t>住所（所在地）</t>
    <rPh sb="0" eb="2">
      <t>ジュウショ</t>
    </rPh>
    <rPh sb="3" eb="6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</si>
  <si>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</si>
  <si>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様方</t>
    <rPh sb="0" eb="1">
      <t>サマ</t>
    </rPh>
    <rPh sb="1" eb="2">
      <t>カタ</t>
    </rPh>
    <phoneticPr fontId="2"/>
  </si>
  <si>
    <t>緊急連絡電話番号</t>
    <rPh sb="0" eb="2">
      <t>キンキュウ</t>
    </rPh>
    <rPh sb="2" eb="4">
      <t>レンラク</t>
    </rPh>
    <rPh sb="4" eb="6">
      <t>デンワ</t>
    </rPh>
    <rPh sb="6" eb="8">
      <t>バンゴウ</t>
    </rPh>
    <phoneticPr fontId="2"/>
  </si>
  <si>
    <t>Ｅｍａｉｌ</t>
    <phoneticPr fontId="2"/>
  </si>
  <si>
    <t>基本情報</t>
    <rPh sb="0" eb="2">
      <t>キホン</t>
    </rPh>
    <rPh sb="2" eb="4">
      <t>ジョウホウ</t>
    </rPh>
    <phoneticPr fontId="2"/>
  </si>
  <si>
    <t>入力欄</t>
    <rPh sb="0" eb="2">
      <t>ニュウリョク</t>
    </rPh>
    <rPh sb="2" eb="3">
      <t>ラン</t>
    </rPh>
    <phoneticPr fontId="2"/>
  </si>
  <si>
    <t>項目</t>
    <rPh sb="0" eb="2">
      <t>コウモク</t>
    </rPh>
    <phoneticPr fontId="2"/>
  </si>
  <si>
    <t>生年月日（西暦）</t>
    <rPh sb="0" eb="2">
      <t>セイネン</t>
    </rPh>
    <rPh sb="2" eb="4">
      <t>ガッピ</t>
    </rPh>
    <rPh sb="5" eb="7">
      <t>セイレキ</t>
    </rPh>
    <phoneticPr fontId="2"/>
  </si>
  <si>
    <t>ミドルネーム（必要な方のみ）</t>
    <rPh sb="7" eb="9">
      <t>ヒツヨウ</t>
    </rPh>
    <rPh sb="10" eb="11">
      <t>カタ</t>
    </rPh>
    <phoneticPr fontId="2"/>
  </si>
  <si>
    <t>リストから選択してください</t>
    <rPh sb="5" eb="7">
      <t>センタク</t>
    </rPh>
    <phoneticPr fontId="2"/>
  </si>
  <si>
    <t>記入してください</t>
    <rPh sb="0" eb="2">
      <t>キニュウ</t>
    </rPh>
    <phoneticPr fontId="2"/>
  </si>
  <si>
    <t>ミドルネームふりがな（必要な方のみ）</t>
    <rPh sb="11" eb="13">
      <t>ヒツヨウ</t>
    </rPh>
    <rPh sb="14" eb="15">
      <t>カタ</t>
    </rPh>
    <phoneticPr fontId="2"/>
  </si>
  <si>
    <t>名前</t>
    <rPh sb="0" eb="2">
      <t>ナマエ</t>
    </rPh>
    <phoneticPr fontId="2"/>
  </si>
  <si>
    <t>ふりがな</t>
    <phoneticPr fontId="2"/>
  </si>
  <si>
    <t>年齢</t>
    <rPh sb="0" eb="2">
      <t>ネンレイ</t>
    </rPh>
    <phoneticPr fontId="2"/>
  </si>
  <si>
    <t>歳</t>
    <rPh sb="0" eb="1">
      <t>サイ</t>
    </rPh>
    <phoneticPr fontId="2"/>
  </si>
  <si>
    <t>卒業</t>
    <rPh sb="0" eb="2">
      <t>ソツギョウ</t>
    </rPh>
    <phoneticPr fontId="2"/>
  </si>
  <si>
    <t>卒業見込</t>
    <rPh sb="0" eb="4">
      <t>ソツギョウミコ</t>
    </rPh>
    <phoneticPr fontId="2"/>
  </si>
  <si>
    <t>～</t>
    <phoneticPr fontId="2"/>
  </si>
  <si>
    <t>最終学歴について</t>
    <rPh sb="0" eb="2">
      <t>サイシュウ</t>
    </rPh>
    <rPh sb="2" eb="4">
      <t>ガクレキ</t>
    </rPh>
    <phoneticPr fontId="2"/>
  </si>
  <si>
    <t>学校名</t>
    <phoneticPr fontId="2"/>
  </si>
  <si>
    <t>学部学科等</t>
    <phoneticPr fontId="2"/>
  </si>
  <si>
    <t>卒業・卒業見込み年月日（西暦）</t>
    <rPh sb="0" eb="2">
      <t>ソツギョウ</t>
    </rPh>
    <rPh sb="3" eb="5">
      <t>ソツギョウ</t>
    </rPh>
    <rPh sb="5" eb="7">
      <t>ミコ</t>
    </rPh>
    <rPh sb="8" eb="11">
      <t>ネンガッピ</t>
    </rPh>
    <rPh sb="12" eb="14">
      <t>セイレキ</t>
    </rPh>
    <phoneticPr fontId="2"/>
  </si>
  <si>
    <t>正規の修業年限</t>
    <rPh sb="0" eb="2">
      <t>セイキ</t>
    </rPh>
    <rPh sb="3" eb="5">
      <t>シュウギョウ</t>
    </rPh>
    <rPh sb="5" eb="7">
      <t>ネンゲン</t>
    </rPh>
    <phoneticPr fontId="2"/>
  </si>
  <si>
    <t>入学年（西暦）</t>
    <rPh sb="0" eb="2">
      <t>ニュウガク</t>
    </rPh>
    <rPh sb="2" eb="3">
      <t>ネン</t>
    </rPh>
    <rPh sb="4" eb="6">
      <t>セイレキ</t>
    </rPh>
    <phoneticPr fontId="2"/>
  </si>
  <si>
    <t>卒業年（西暦）</t>
    <rPh sb="0" eb="2">
      <t>ソツギョウ</t>
    </rPh>
    <rPh sb="2" eb="3">
      <t>ネン</t>
    </rPh>
    <rPh sb="4" eb="6">
      <t>セイレキ</t>
    </rPh>
    <phoneticPr fontId="2"/>
  </si>
  <si>
    <t>年</t>
    <rPh sb="0" eb="1">
      <t>ネン</t>
    </rPh>
    <phoneticPr fontId="2"/>
  </si>
  <si>
    <t>在学年数</t>
    <rPh sb="0" eb="2">
      <t>ザイガク</t>
    </rPh>
    <rPh sb="2" eb="4">
      <t>ネンスウ</t>
    </rPh>
    <phoneticPr fontId="2"/>
  </si>
  <si>
    <t>初等教育（小学校）について</t>
    <rPh sb="0" eb="4">
      <t>ショトウキョウイク</t>
    </rPh>
    <rPh sb="5" eb="8">
      <t>ショウガッコウ</t>
    </rPh>
    <phoneticPr fontId="2"/>
  </si>
  <si>
    <t>中等教育（中学校）について</t>
    <phoneticPr fontId="2"/>
  </si>
  <si>
    <t>中等教育（高等学校）について</t>
    <rPh sb="5" eb="7">
      <t>コウトウ</t>
    </rPh>
    <rPh sb="7" eb="9">
      <t>ガッコウ</t>
    </rPh>
    <phoneticPr fontId="2"/>
  </si>
  <si>
    <t>学校名</t>
    <rPh sb="0" eb="2">
      <t>ガッコウ</t>
    </rPh>
    <rPh sb="2" eb="3">
      <t>メイ</t>
    </rPh>
    <phoneticPr fontId="3"/>
  </si>
  <si>
    <t>区分（該当）</t>
    <rPh sb="3" eb="5">
      <t>ガイトウ</t>
    </rPh>
    <phoneticPr fontId="2"/>
  </si>
  <si>
    <t>学歴・職歴情報</t>
    <rPh sb="0" eb="2">
      <t>ガクレキ</t>
    </rPh>
    <rPh sb="3" eb="5">
      <t>ショクレキ</t>
    </rPh>
    <rPh sb="5" eb="7">
      <t>ジョウホウ</t>
    </rPh>
    <phoneticPr fontId="2"/>
  </si>
  <si>
    <t>勤務先・研究所等の名称①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</si>
  <si>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身分</t>
    <rPh sb="0" eb="2">
      <t>ミブン</t>
    </rPh>
    <phoneticPr fontId="2"/>
  </si>
  <si>
    <t>従事期間（開始）</t>
    <rPh sb="0" eb="2">
      <t>ジュウジ</t>
    </rPh>
    <rPh sb="2" eb="4">
      <t>キカン</t>
    </rPh>
    <rPh sb="5" eb="7">
      <t>カイシ</t>
    </rPh>
    <phoneticPr fontId="2"/>
  </si>
  <si>
    <t>従事期間（終了）</t>
    <rPh sb="0" eb="2">
      <t>ジュウジ</t>
    </rPh>
    <rPh sb="2" eb="4">
      <t>キカン</t>
    </rPh>
    <rPh sb="5" eb="7">
      <t>シュウリョウ</t>
    </rPh>
    <phoneticPr fontId="2"/>
  </si>
  <si>
    <t>年数</t>
    <rPh sb="0" eb="2">
      <t>ネンスウ</t>
    </rPh>
    <phoneticPr fontId="2"/>
  </si>
  <si>
    <t>勤務先・研究所等の名称②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</si>
  <si>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勤務先・研究所等の名称③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</si>
  <si>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勤務先名（学校名）</t>
    <rPh sb="0" eb="3">
      <t>キンムサキ</t>
    </rPh>
    <rPh sb="3" eb="4">
      <t>メイ</t>
    </rPh>
    <rPh sb="5" eb="8">
      <t>ガッコウメイ</t>
    </rPh>
    <phoneticPr fontId="2"/>
  </si>
  <si>
    <t>所属部署（所属学部・学科）</t>
    <rPh sb="0" eb="2">
      <t>ショゾク</t>
    </rPh>
    <rPh sb="2" eb="4">
      <t>ブショ</t>
    </rPh>
    <rPh sb="5" eb="7">
      <t>ショゾク</t>
    </rPh>
    <rPh sb="7" eb="9">
      <t>ガクブ</t>
    </rPh>
    <rPh sb="10" eb="12">
      <t>ガッカ</t>
    </rPh>
    <phoneticPr fontId="2"/>
  </si>
  <si>
    <t>住所</t>
    <rPh sb="0" eb="2">
      <t>ジュウショ</t>
    </rPh>
    <phoneticPr fontId="2"/>
  </si>
  <si>
    <t>電話番号</t>
    <rPh sb="0" eb="2">
      <t>デンワ</t>
    </rPh>
    <rPh sb="2" eb="4">
      <t>バンゴウ</t>
    </rPh>
    <phoneticPr fontId="2"/>
  </si>
  <si>
    <t>現在の職業
（現役学生は在学中の学校)</t>
    <rPh sb="0" eb="2">
      <t>ゲンザイ</t>
    </rPh>
    <rPh sb="3" eb="5">
      <t>ショクギョウ</t>
    </rPh>
    <rPh sb="7" eb="9">
      <t>ゲンエキ</t>
    </rPh>
    <rPh sb="9" eb="11">
      <t>ガクセイ</t>
    </rPh>
    <rPh sb="12" eb="15">
      <t>ザイガクチュウ</t>
    </rPh>
    <rPh sb="16" eb="18">
      <t>ガッコウ</t>
    </rPh>
    <phoneticPr fontId="2"/>
  </si>
  <si>
    <t>職名（学年）</t>
    <rPh sb="0" eb="2">
      <t>ショクメイ</t>
    </rPh>
    <rPh sb="3" eb="5">
      <t>ガクネン</t>
    </rPh>
    <phoneticPr fontId="2"/>
  </si>
  <si>
    <t>調査票自由記述欄</t>
    <rPh sb="0" eb="3">
      <t>チョウサヒョウ</t>
    </rPh>
    <rPh sb="3" eb="5">
      <t>ジユウ</t>
    </rPh>
    <rPh sb="5" eb="7">
      <t>キジュツ</t>
    </rPh>
    <rPh sb="7" eb="8">
      <t>ラン</t>
    </rPh>
    <phoneticPr fontId="2"/>
  </si>
  <si>
    <t>大学での学習活動
（卒業論文、参加ゼミ等）又は現在の業務等について記入してください。
（200字以上）</t>
    <phoneticPr fontId="2"/>
  </si>
  <si>
    <t>入力文字数</t>
    <rPh sb="0" eb="2">
      <t>ニュウリョク</t>
    </rPh>
    <rPh sb="2" eb="5">
      <t>モジスウ</t>
    </rPh>
    <phoneticPr fontId="2"/>
  </si>
  <si>
    <t>取得資格・語学力等</t>
    <phoneticPr fontId="2"/>
  </si>
  <si>
    <t>入力は以上です。</t>
    <phoneticPr fontId="2"/>
  </si>
  <si>
    <t>（姓）</t>
    <rPh sb="1" eb="2">
      <t>セイ</t>
    </rPh>
    <phoneticPr fontId="2"/>
  </si>
  <si>
    <t>－</t>
    <phoneticPr fontId="2"/>
  </si>
  <si>
    <t>－</t>
    <phoneticPr fontId="2"/>
  </si>
  <si>
    <t>歳</t>
    <rPh sb="0" eb="1">
      <t>サイ</t>
    </rPh>
    <phoneticPr fontId="2"/>
  </si>
  <si>
    <t>※協議申出書を提出される方は、以下も入力してください。</t>
    <rPh sb="1" eb="3">
      <t>キョウギ</t>
    </rPh>
    <rPh sb="3" eb="6">
      <t>モウシデショ</t>
    </rPh>
    <rPh sb="7" eb="9">
      <t>テイシュツ</t>
    </rPh>
    <rPh sb="12" eb="13">
      <t>カタ</t>
    </rPh>
    <rPh sb="15" eb="17">
      <t>イカ</t>
    </rPh>
    <rPh sb="18" eb="20">
      <t>ニュウリョク</t>
    </rPh>
    <phoneticPr fontId="2"/>
  </si>
  <si>
    <t>　また、シートの自由記入欄は直接シートに入力してください。</t>
    <phoneticPr fontId="2"/>
  </si>
  <si>
    <t>ＦＡＸ番号</t>
    <rPh sb="3" eb="5">
      <t>バンゴウ</t>
    </rPh>
    <phoneticPr fontId="2"/>
  </si>
  <si>
    <t>担任教諭</t>
    <rPh sb="0" eb="2">
      <t>タンニン</t>
    </rPh>
    <rPh sb="2" eb="4">
      <t>キョウユ</t>
    </rPh>
    <phoneticPr fontId="2"/>
  </si>
  <si>
    <t>連絡の取れるＦＡＸ番号</t>
    <rPh sb="0" eb="2">
      <t>レンラク</t>
    </rPh>
    <rPh sb="3" eb="4">
      <t>ト</t>
    </rPh>
    <rPh sb="9" eb="11">
      <t>バンゴウ</t>
    </rPh>
    <phoneticPr fontId="2"/>
  </si>
  <si>
    <t>学校名</t>
    <rPh sb="0" eb="2">
      <t>ガッコウ</t>
    </rPh>
    <rPh sb="1" eb="3">
      <t>コウメイ</t>
    </rPh>
    <phoneticPr fontId="2"/>
  </si>
  <si>
    <t>出身（在学）校について</t>
    <phoneticPr fontId="2"/>
  </si>
  <si>
    <t>ご自身のことについて</t>
    <rPh sb="1" eb="3">
      <t>ジシン</t>
    </rPh>
    <phoneticPr fontId="2"/>
  </si>
  <si>
    <t>在留資格</t>
    <rPh sb="0" eb="2">
      <t>ザイリュウ</t>
    </rPh>
    <rPh sb="2" eb="4">
      <t>シカク</t>
    </rPh>
    <phoneticPr fontId="2"/>
  </si>
  <si>
    <t>郵便番号</t>
    <rPh sb="0" eb="4">
      <t>ユウビンバンゴウ</t>
    </rPh>
    <phoneticPr fontId="2"/>
  </si>
  <si>
    <t>在留資格の種類（外国籍の方のみ）</t>
    <rPh sb="0" eb="2">
      <t>ザイリュウ</t>
    </rPh>
    <rPh sb="2" eb="4">
      <t>シカク</t>
    </rPh>
    <rPh sb="5" eb="7">
      <t>シュルイ</t>
    </rPh>
    <rPh sb="8" eb="11">
      <t>ガイコクセキ</t>
    </rPh>
    <rPh sb="12" eb="13">
      <t>カタ</t>
    </rPh>
    <phoneticPr fontId="2"/>
  </si>
  <si>
    <t>(在留資格の種類)</t>
    <phoneticPr fontId="2"/>
  </si>
  <si>
    <t>　５．外国籍の者は、国籍欄に在留資格の種類を記入すること。</t>
    <rPh sb="3" eb="6">
      <t>ガイコクセキ</t>
    </rPh>
    <rPh sb="7" eb="8">
      <t>モノ</t>
    </rPh>
    <rPh sb="10" eb="12">
      <t>コクセキ</t>
    </rPh>
    <rPh sb="12" eb="13">
      <t>ラン</t>
    </rPh>
    <rPh sb="14" eb="16">
      <t>ザイリュウ</t>
    </rPh>
    <rPh sb="16" eb="18">
      <t>シカク</t>
    </rPh>
    <rPh sb="19" eb="21">
      <t>シュルイ</t>
    </rPh>
    <rPh sb="22" eb="24">
      <t>キニュウ</t>
    </rPh>
    <phoneticPr fontId="2"/>
  </si>
  <si>
    <t>２．※印欄は記入しないでください。</t>
    <rPh sb="3" eb="4">
      <t>イン</t>
    </rPh>
    <rPh sb="4" eb="5">
      <t>ラン</t>
    </rPh>
    <rPh sb="6" eb="8">
      <t>キニュウ</t>
    </rPh>
    <phoneticPr fontId="3"/>
  </si>
  <si>
    <t>３．年齢は入学日現在で記入してください。</t>
    <phoneticPr fontId="3"/>
  </si>
  <si>
    <t>４．現住所は詳細に記入してください。</t>
    <rPh sb="2" eb="5">
      <t>ゲンジュウショ</t>
    </rPh>
    <rPh sb="6" eb="8">
      <t>ショウサイ</t>
    </rPh>
    <rPh sb="9" eb="11">
      <t>キニュウ</t>
    </rPh>
    <phoneticPr fontId="3"/>
  </si>
  <si>
    <t>５．外国籍の方は、国籍欄に在留資格の種類を記入してください。</t>
    <rPh sb="2" eb="5">
      <t>ガイコクセキ</t>
    </rPh>
    <rPh sb="6" eb="7">
      <t>カタ</t>
    </rPh>
    <rPh sb="9" eb="11">
      <t>コクセキ</t>
    </rPh>
    <rPh sb="11" eb="12">
      <t>ラン</t>
    </rPh>
    <rPh sb="13" eb="15">
      <t>ザイリュウ</t>
    </rPh>
    <rPh sb="15" eb="17">
      <t>シカク</t>
    </rPh>
    <rPh sb="18" eb="20">
      <t>シュルイ</t>
    </rPh>
    <rPh sb="21" eb="23">
      <t>キニュウ</t>
    </rPh>
    <phoneticPr fontId="3"/>
  </si>
  <si>
    <t>６．Eメールアドレスは、入学手続書類受理の連絡をする際に使用しますので、必ず記入してください。</t>
    <rPh sb="12" eb="14">
      <t>ニュウガク</t>
    </rPh>
    <rPh sb="14" eb="16">
      <t>テツヅキ</t>
    </rPh>
    <rPh sb="16" eb="18">
      <t>ショルイ</t>
    </rPh>
    <rPh sb="18" eb="20">
      <t>ジュリ</t>
    </rPh>
    <rPh sb="21" eb="23">
      <t>レンラク</t>
    </rPh>
    <rPh sb="26" eb="27">
      <t>サイ</t>
    </rPh>
    <rPh sb="28" eb="30">
      <t>シヨウ</t>
    </rPh>
    <rPh sb="36" eb="37">
      <t>カナラ</t>
    </rPh>
    <rPh sb="38" eb="40">
      <t>キニュウ</t>
    </rPh>
    <phoneticPr fontId="3"/>
  </si>
  <si>
    <t>※面接試験
の時間</t>
    <rPh sb="1" eb="3">
      <t>メンセツ</t>
    </rPh>
    <rPh sb="3" eb="5">
      <t>シケン</t>
    </rPh>
    <rPh sb="7" eb="9">
      <t>ジカン</t>
    </rPh>
    <phoneticPr fontId="8"/>
  </si>
  <si>
    <t>住所（取り次ぎが必要な場合の氏名）</t>
    <rPh sb="0" eb="2">
      <t>ジュウショ</t>
    </rPh>
    <rPh sb="3" eb="4">
      <t>ト</t>
    </rPh>
    <rPh sb="5" eb="6">
      <t>ツ</t>
    </rPh>
    <rPh sb="8" eb="10">
      <t>ヒツヨウ</t>
    </rPh>
    <rPh sb="11" eb="13">
      <t>バアイ</t>
    </rPh>
    <rPh sb="14" eb="16">
      <t>シメイ</t>
    </rPh>
    <phoneticPr fontId="2"/>
  </si>
  <si>
    <t>緊急連絡電話番号（取り次ぎが必要な場合の氏名）</t>
    <rPh sb="0" eb="2">
      <t>キンキュウ</t>
    </rPh>
    <rPh sb="2" eb="4">
      <t>レンラク</t>
    </rPh>
    <rPh sb="4" eb="6">
      <t>デンワ</t>
    </rPh>
    <rPh sb="6" eb="8">
      <t>バンゴウ</t>
    </rPh>
    <rPh sb="9" eb="10">
      <t>ト</t>
    </rPh>
    <rPh sb="11" eb="12">
      <t>ツ</t>
    </rPh>
    <rPh sb="14" eb="16">
      <t>ヒツヨウ</t>
    </rPh>
    <rPh sb="17" eb="19">
      <t>バアイ</t>
    </rPh>
    <rPh sb="20" eb="22">
      <t>シメイ</t>
    </rPh>
    <phoneticPr fontId="2"/>
  </si>
  <si>
    <r>
      <t xml:space="preserve">高等教育（大学）について
※中退の場合
</t>
    </r>
    <r>
      <rPr>
        <sz val="10"/>
        <color theme="1"/>
        <rFont val="メイリオ"/>
        <family val="3"/>
        <charset val="128"/>
      </rPr>
      <t>・学校名の後に（中退）と記入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・卒業年に退学年月を記入</t>
    </r>
    <rPh sb="0" eb="2">
      <t>コウトウ</t>
    </rPh>
    <rPh sb="5" eb="7">
      <t>ダイガク</t>
    </rPh>
    <rPh sb="14" eb="16">
      <t>チュウタイ</t>
    </rPh>
    <rPh sb="17" eb="19">
      <t>バアイ</t>
    </rPh>
    <rPh sb="21" eb="24">
      <t>ガッコウメイ</t>
    </rPh>
    <rPh sb="25" eb="26">
      <t>アト</t>
    </rPh>
    <rPh sb="28" eb="30">
      <t>チュウタイ</t>
    </rPh>
    <rPh sb="32" eb="34">
      <t>キニュウ</t>
    </rPh>
    <rPh sb="36" eb="38">
      <t>ソツギョウ</t>
    </rPh>
    <rPh sb="38" eb="39">
      <t>ネン</t>
    </rPh>
    <rPh sb="40" eb="42">
      <t>タイガク</t>
    </rPh>
    <rPh sb="42" eb="43">
      <t>トシ</t>
    </rPh>
    <rPh sb="43" eb="44">
      <t>ツキ</t>
    </rPh>
    <rPh sb="45" eb="47">
      <t>キニュウ</t>
    </rPh>
    <phoneticPr fontId="2"/>
  </si>
  <si>
    <r>
      <t xml:space="preserve">その他（必要な方のみ）
※中退の場合
</t>
    </r>
    <r>
      <rPr>
        <sz val="10"/>
        <color theme="1"/>
        <rFont val="メイリオ"/>
        <family val="3"/>
        <charset val="128"/>
      </rPr>
      <t>・学校名の後に（中退）と記入
・卒業年に退学年月を記入</t>
    </r>
    <rPh sb="2" eb="3">
      <t>タ</t>
    </rPh>
    <rPh sb="4" eb="6">
      <t>ヒツヨウ</t>
    </rPh>
    <rPh sb="7" eb="8">
      <t>カタ</t>
    </rPh>
    <phoneticPr fontId="2"/>
  </si>
  <si>
    <t>振込証明書（Ａ票）
貼　付　欄</t>
    <rPh sb="0" eb="2">
      <t>フリコミ</t>
    </rPh>
    <rPh sb="2" eb="5">
      <t>ショウメイショ</t>
    </rPh>
    <rPh sb="7" eb="8">
      <t>ヒョウ</t>
    </rPh>
    <rPh sb="10" eb="11">
      <t>ハ</t>
    </rPh>
    <rPh sb="12" eb="13">
      <t>ツケ</t>
    </rPh>
    <rPh sb="14" eb="15">
      <t>ラン</t>
    </rPh>
    <phoneticPr fontId="8"/>
  </si>
  <si>
    <t>７．裏面に振込証明書(Ａ票)を貼り付けてください。</t>
    <rPh sb="2" eb="4">
      <t>ウラメン</t>
    </rPh>
    <rPh sb="5" eb="7">
      <t>フリコミ</t>
    </rPh>
    <rPh sb="7" eb="10">
      <t>ショウメイショ</t>
    </rPh>
    <rPh sb="12" eb="13">
      <t>ヒョウ</t>
    </rPh>
    <rPh sb="15" eb="16">
      <t>ハ</t>
    </rPh>
    <rPh sb="17" eb="18">
      <t>ツ</t>
    </rPh>
    <phoneticPr fontId="3"/>
  </si>
  <si>
    <t>希望する入試</t>
    <rPh sb="0" eb="2">
      <t>キボウ</t>
    </rPh>
    <rPh sb="4" eb="6">
      <t>ニュウシ</t>
    </rPh>
    <phoneticPr fontId="2"/>
  </si>
  <si>
    <t>〒</t>
    <phoneticPr fontId="2"/>
  </si>
  <si>
    <t>勤務先・研究所等の名称④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</si>
  <si>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勤務先・研究所等の名称⑤</t>
    <rPh sb="0" eb="3">
      <t>キンムサキ</t>
    </rPh>
    <rPh sb="4" eb="7">
      <t>ケンキュウジョ</t>
    </rPh>
    <rPh sb="7" eb="8">
      <t>トウ</t>
    </rPh>
    <rPh sb="9" eb="11">
      <t>メイショウ</t>
    </rPh>
    <phoneticPr fontId="2"/>
  </si>
  <si>
    <t>職歴・研究歴
（直近のもの5つまで）</t>
    <rPh sb="0" eb="2">
      <t>ショクレキ</t>
    </rPh>
    <rPh sb="3" eb="5">
      <t>ケンキュウ</t>
    </rPh>
    <rPh sb="5" eb="6">
      <t>レキ</t>
    </rPh>
    <rPh sb="8" eb="10">
      <t>チョッキン</t>
    </rPh>
    <phoneticPr fontId="2"/>
  </si>
  <si>
    <t>　３．職歴・研究歴は、直近5つまで記入し、それ以上ある場合は別紙を添付すること。
　　　また可能であれば、証明書を添付すること。</t>
    <rPh sb="6" eb="8">
      <t>ケンキュウ</t>
    </rPh>
    <rPh sb="8" eb="9">
      <t>レキ</t>
    </rPh>
    <rPh sb="11" eb="13">
      <t>チョッキン</t>
    </rPh>
    <rPh sb="17" eb="19">
      <t>キニュウ</t>
    </rPh>
    <rPh sb="46" eb="48">
      <t>カノウ</t>
    </rPh>
    <phoneticPr fontId="3"/>
  </si>
  <si>
    <t>全就業年数（直近5つに限らないこれまでの就業年数の合計）</t>
    <rPh sb="0" eb="5">
      <t>ゼンシュウギョウネンスウ</t>
    </rPh>
    <rPh sb="6" eb="8">
      <t>チョッキン</t>
    </rPh>
    <rPh sb="11" eb="12">
      <t>カギ</t>
    </rPh>
    <rPh sb="20" eb="24">
      <t>シュウギョウネンスウ</t>
    </rPh>
    <rPh sb="25" eb="27">
      <t>ゴウケイ</t>
    </rPh>
    <phoneticPr fontId="2"/>
  </si>
  <si>
    <t>事業設計工学コース</t>
    <rPh sb="0" eb="6">
      <t>ジギョウセッケイコウガク</t>
    </rPh>
    <phoneticPr fontId="2"/>
  </si>
  <si>
    <t>情報アーキテクチャコース</t>
    <rPh sb="0" eb="2">
      <t>ジョウホウ</t>
    </rPh>
    <phoneticPr fontId="2"/>
  </si>
  <si>
    <t>創造技術コース</t>
    <rPh sb="0" eb="2">
      <t>ソウゾウ</t>
    </rPh>
    <rPh sb="2" eb="4">
      <t>ギジュツ</t>
    </rPh>
    <phoneticPr fontId="2"/>
  </si>
  <si>
    <t>本コースの志望理由
（200字以上）</t>
  </si>
  <si>
    <t>情報アーキテクチャコース</t>
  </si>
  <si>
    <t>創造技術コース</t>
  </si>
  <si>
    <t>出願するコース</t>
    <rPh sb="0" eb="2">
      <t>シュツガン</t>
    </rPh>
    <phoneticPr fontId="3"/>
  </si>
  <si>
    <t>本コースの志望理由
（200字以上）</t>
    <rPh sb="0" eb="1">
      <t>ホン</t>
    </rPh>
    <rPh sb="5" eb="7">
      <t>シボウ</t>
    </rPh>
    <rPh sb="7" eb="9">
      <t>リユウ</t>
    </rPh>
    <rPh sb="14" eb="15">
      <t>ジ</t>
    </rPh>
    <rPh sb="15" eb="17">
      <t>イジョウ</t>
    </rPh>
    <phoneticPr fontId="3"/>
  </si>
  <si>
    <t>志望コース(第一志望)</t>
    <rPh sb="0" eb="2">
      <t>シボウ</t>
    </rPh>
    <rPh sb="6" eb="8">
      <t>ダイイチ</t>
    </rPh>
    <rPh sb="8" eb="10">
      <t>シボウ</t>
    </rPh>
    <phoneticPr fontId="2"/>
  </si>
  <si>
    <t>志望コース(第二志望)</t>
    <rPh sb="0" eb="2">
      <t>シボウ</t>
    </rPh>
    <rPh sb="6" eb="8">
      <t>ダイニ</t>
    </rPh>
    <rPh sb="8" eb="10">
      <t>シボウ</t>
    </rPh>
    <phoneticPr fontId="2"/>
  </si>
  <si>
    <t>志 望 コ ー ス</t>
    <rPh sb="0" eb="1">
      <t>ココロザシ</t>
    </rPh>
    <rPh sb="2" eb="3">
      <t>ノゾミ</t>
    </rPh>
    <phoneticPr fontId="3"/>
  </si>
  <si>
    <t>第一志望</t>
    <rPh sb="0" eb="1">
      <t>ダイ</t>
    </rPh>
    <rPh sb="1" eb="2">
      <t>１</t>
    </rPh>
    <rPh sb="2" eb="4">
      <t>シボウ</t>
    </rPh>
    <phoneticPr fontId="2"/>
  </si>
  <si>
    <t>第二志望</t>
    <rPh sb="0" eb="2">
      <t>ダイニ</t>
    </rPh>
    <rPh sb="2" eb="4">
      <t>シボウ</t>
    </rPh>
    <phoneticPr fontId="2"/>
  </si>
  <si>
    <t>入学
希望時期</t>
    <rPh sb="0" eb="2">
      <t>ニュウガク</t>
    </rPh>
    <rPh sb="3" eb="5">
      <t>キボウ</t>
    </rPh>
    <rPh sb="5" eb="7">
      <t>ジキ</t>
    </rPh>
    <phoneticPr fontId="2"/>
  </si>
  <si>
    <r>
      <t>大学での学習活動
（卒業論文、参加ゼミ等）又は現在の業務等について記入してください。
（</t>
    </r>
    <r>
      <rPr>
        <u/>
        <sz val="12"/>
        <rFont val="ＭＳ ゴシック"/>
        <family val="3"/>
        <charset val="128"/>
      </rPr>
      <t>200字以上</t>
    </r>
    <r>
      <rPr>
        <sz val="12"/>
        <rFont val="ＭＳ ゴシック"/>
        <family val="3"/>
        <charset val="128"/>
      </rPr>
      <t>）</t>
    </r>
    <phoneticPr fontId="3"/>
  </si>
  <si>
    <r>
      <t xml:space="preserve">志望コース
</t>
    </r>
    <r>
      <rPr>
        <b/>
        <sz val="8"/>
        <rFont val="ＭＳ Ｐゴシック"/>
        <family val="3"/>
        <charset val="128"/>
        <scheme val="minor"/>
      </rPr>
      <t>第一志望→1
第二志望→2</t>
    </r>
    <rPh sb="0" eb="2">
      <t>シボウ</t>
    </rPh>
    <rPh sb="16" eb="17">
      <t>ボウ</t>
    </rPh>
    <phoneticPr fontId="8"/>
  </si>
  <si>
    <r>
      <t>国籍</t>
    </r>
    <r>
      <rPr>
        <sz val="8"/>
        <rFont val="ＭＳ Ｐゴシック"/>
        <family val="3"/>
        <charset val="128"/>
        <scheme val="minor"/>
      </rPr>
      <t>（在留資格の種類）</t>
    </r>
    <rPh sb="0" eb="2">
      <t>コクセキ</t>
    </rPh>
    <rPh sb="3" eb="5">
      <t>ザイリュウ</t>
    </rPh>
    <rPh sb="5" eb="7">
      <t>シカク</t>
    </rPh>
    <rPh sb="8" eb="10">
      <t>シュルイ</t>
    </rPh>
    <phoneticPr fontId="8"/>
  </si>
  <si>
    <r>
      <t xml:space="preserve">最終学歴
</t>
    </r>
    <r>
      <rPr>
        <sz val="9"/>
        <rFont val="ＭＳ Ｐゴシック"/>
        <family val="3"/>
        <charset val="128"/>
        <scheme val="minor"/>
      </rPr>
      <t>（学部、学科
等も記入
する。）</t>
    </r>
    <rPh sb="0" eb="2">
      <t>サイシュウ</t>
    </rPh>
    <rPh sb="2" eb="4">
      <t>ガクレキ</t>
    </rPh>
    <phoneticPr fontId="8"/>
  </si>
  <si>
    <t>令和2年10月</t>
    <rPh sb="0" eb="2">
      <t>レイワ</t>
    </rPh>
    <rPh sb="3" eb="4">
      <t>ネン</t>
    </rPh>
    <rPh sb="6" eb="7">
      <t>ガツ</t>
    </rPh>
    <phoneticPr fontId="2"/>
  </si>
  <si>
    <t>第1期</t>
    <rPh sb="0" eb="1">
      <t>ダイ</t>
    </rPh>
    <rPh sb="2" eb="3">
      <t>キ</t>
    </rPh>
    <phoneticPr fontId="2"/>
  </si>
  <si>
    <t>第2期</t>
    <rPh sb="0" eb="1">
      <t>ダイ</t>
    </rPh>
    <rPh sb="2" eb="3">
      <t>キ</t>
    </rPh>
    <phoneticPr fontId="2"/>
  </si>
  <si>
    <t>第3期</t>
    <rPh sb="0" eb="1">
      <t>ダイ</t>
    </rPh>
    <rPh sb="2" eb="3">
      <t>キ</t>
    </rPh>
    <phoneticPr fontId="2"/>
  </si>
  <si>
    <t>第4期</t>
    <rPh sb="0" eb="1">
      <t>ダイ</t>
    </rPh>
    <rPh sb="2" eb="3">
      <t>キ</t>
    </rPh>
    <phoneticPr fontId="2"/>
  </si>
  <si>
    <t>第5期</t>
    <rPh sb="0" eb="1">
      <t>ダイ</t>
    </rPh>
    <rPh sb="2" eb="3">
      <t>キ</t>
    </rPh>
    <phoneticPr fontId="2"/>
  </si>
  <si>
    <t>一般入試</t>
    <rPh sb="0" eb="2">
      <t>イッパン</t>
    </rPh>
    <rPh sb="2" eb="4">
      <t>ニュウシ</t>
    </rPh>
    <phoneticPr fontId="2"/>
  </si>
  <si>
    <t>社会人対象特別入試</t>
    <rPh sb="0" eb="5">
      <t>シャカイジンタイショウ</t>
    </rPh>
    <rPh sb="5" eb="7">
      <t>トクベツ</t>
    </rPh>
    <rPh sb="7" eb="9">
      <t>ニュウシ</t>
    </rPh>
    <phoneticPr fontId="2"/>
  </si>
  <si>
    <t>自己推薦入試</t>
    <rPh sb="0" eb="6">
      <t>ジコスイセンニュウシ</t>
    </rPh>
    <phoneticPr fontId="2"/>
  </si>
  <si>
    <t>高専専攻科対象推薦入試</t>
    <rPh sb="0" eb="5">
      <t>コウセンセンコウカ</t>
    </rPh>
    <rPh sb="5" eb="7">
      <t>タイショウ</t>
    </rPh>
    <rPh sb="7" eb="11">
      <t>スイセンニュウシ</t>
    </rPh>
    <phoneticPr fontId="2"/>
  </si>
  <si>
    <t>AIIT単位バンク登録生(科目等履修生)向け入試</t>
    <rPh sb="4" eb="6">
      <t>タンイ</t>
    </rPh>
    <rPh sb="9" eb="11">
      <t>トウロク</t>
    </rPh>
    <rPh sb="11" eb="12">
      <t>セイ</t>
    </rPh>
    <rPh sb="13" eb="19">
      <t>カモクトウリシュウセイ</t>
    </rPh>
    <rPh sb="20" eb="21">
      <t>ム</t>
    </rPh>
    <rPh sb="22" eb="24">
      <t>ニュウシ</t>
    </rPh>
    <phoneticPr fontId="2"/>
  </si>
  <si>
    <t>キャリア再開支援入試</t>
    <rPh sb="4" eb="10">
      <t>サイカイシエンニュウシ</t>
    </rPh>
    <phoneticPr fontId="2"/>
  </si>
  <si>
    <t>令和3年4月</t>
    <rPh sb="0" eb="2">
      <t>レイワ</t>
    </rPh>
    <rPh sb="3" eb="4">
      <t>ネン</t>
    </rPh>
    <rPh sb="5" eb="6">
      <t>ガツ</t>
    </rPh>
    <phoneticPr fontId="2"/>
  </si>
  <si>
    <t>令和3年10月</t>
    <rPh sb="0" eb="2">
      <t>レイワ</t>
    </rPh>
    <rPh sb="3" eb="4">
      <t>ネン</t>
    </rPh>
    <rPh sb="6" eb="7">
      <t>ガツ</t>
    </rPh>
    <phoneticPr fontId="2"/>
  </si>
  <si>
    <t>企業推薦入試</t>
    <rPh sb="0" eb="6">
      <t>キギョウスイセンニュウシ</t>
    </rPh>
    <phoneticPr fontId="2"/>
  </si>
  <si>
    <t>　令和2年10月</t>
    <rPh sb="1" eb="3">
      <t>レイワ</t>
    </rPh>
    <rPh sb="4" eb="5">
      <t>ネン</t>
    </rPh>
    <rPh sb="7" eb="8">
      <t>ガツ</t>
    </rPh>
    <phoneticPr fontId="3"/>
  </si>
  <si>
    <t>　令和3年4月</t>
    <rPh sb="1" eb="3">
      <t>レイワ</t>
    </rPh>
    <rPh sb="4" eb="5">
      <t>ネン</t>
    </rPh>
    <rPh sb="6" eb="7">
      <t>ガツ</t>
    </rPh>
    <phoneticPr fontId="2"/>
  </si>
  <si>
    <t>　一般入試</t>
    <rPh sb="1" eb="5">
      <t>イッパンニュウシ</t>
    </rPh>
    <phoneticPr fontId="3"/>
  </si>
  <si>
    <t>　自己推薦入試</t>
    <rPh sb="1" eb="7">
      <t>ジコスイセンニュウシ</t>
    </rPh>
    <phoneticPr fontId="2"/>
  </si>
  <si>
    <t>　社会人対象特別入試</t>
    <rPh sb="1" eb="10">
      <t>シャカイジンタイショウトクベツニュウシ</t>
    </rPh>
    <phoneticPr fontId="3"/>
  </si>
  <si>
    <t>　高専専攻科対象推薦入試</t>
    <rPh sb="1" eb="12">
      <t>コウセンセンコウカタイショウスイセンニュウシ</t>
    </rPh>
    <phoneticPr fontId="3"/>
  </si>
  <si>
    <t>　キャリア再開支援入試</t>
    <rPh sb="5" eb="11">
      <t>サイカイシエンニュウシ</t>
    </rPh>
    <phoneticPr fontId="2"/>
  </si>
  <si>
    <t>正規
修業年限</t>
    <rPh sb="0" eb="2">
      <t>セイキ</t>
    </rPh>
    <rPh sb="3" eb="5">
      <t>シュウギョウ</t>
    </rPh>
    <rPh sb="5" eb="7">
      <t>ネンゲン</t>
    </rPh>
    <phoneticPr fontId="3"/>
  </si>
  <si>
    <t>入学及び
卒業年月日</t>
    <rPh sb="0" eb="2">
      <t>ニュウガク</t>
    </rPh>
    <rPh sb="2" eb="3">
      <t>オヨ</t>
    </rPh>
    <rPh sb="5" eb="7">
      <t>ソツギョウ</t>
    </rPh>
    <rPh sb="7" eb="10">
      <t>ネンガッピ</t>
    </rPh>
    <phoneticPr fontId="3"/>
  </si>
  <si>
    <t>在学年数</t>
    <rPh sb="0" eb="2">
      <t>ザイガク</t>
    </rPh>
    <rPh sb="2" eb="4">
      <t>ネンスウ</t>
    </rPh>
    <phoneticPr fontId="3"/>
  </si>
  <si>
    <t>　第1期</t>
    <rPh sb="1" eb="2">
      <t>ダイ</t>
    </rPh>
    <rPh sb="3" eb="4">
      <t>キ</t>
    </rPh>
    <phoneticPr fontId="2"/>
  </si>
  <si>
    <t>　第2期</t>
    <rPh sb="1" eb="2">
      <t>ダイ</t>
    </rPh>
    <rPh sb="3" eb="4">
      <t>キ</t>
    </rPh>
    <phoneticPr fontId="2"/>
  </si>
  <si>
    <t>　第3期</t>
    <rPh sb="1" eb="2">
      <t>ダイ</t>
    </rPh>
    <rPh sb="3" eb="4">
      <t>キ</t>
    </rPh>
    <phoneticPr fontId="2"/>
  </si>
  <si>
    <t>出願する入試時期</t>
    <rPh sb="0" eb="2">
      <t>シュツガン</t>
    </rPh>
    <rPh sb="4" eb="6">
      <t>ニュウシ</t>
    </rPh>
    <rPh sb="6" eb="8">
      <t>ジキ</t>
    </rPh>
    <phoneticPr fontId="2"/>
  </si>
  <si>
    <t>出願する入試種別</t>
    <rPh sb="0" eb="2">
      <t>シュツガン</t>
    </rPh>
    <rPh sb="4" eb="6">
      <t>ニュウシ</t>
    </rPh>
    <rPh sb="6" eb="8">
      <t>シュベツ</t>
    </rPh>
    <phoneticPr fontId="3"/>
  </si>
  <si>
    <t>志望する入試時期</t>
    <rPh sb="0" eb="2">
      <t>シボウ</t>
    </rPh>
    <rPh sb="4" eb="6">
      <t>ニュウシ</t>
    </rPh>
    <rPh sb="6" eb="8">
      <t>ジキ</t>
    </rPh>
    <phoneticPr fontId="2"/>
  </si>
  <si>
    <t>志望する入試種別</t>
    <rPh sb="0" eb="2">
      <t>シボウ</t>
    </rPh>
    <rPh sb="4" eb="6">
      <t>ニュウシ</t>
    </rPh>
    <rPh sb="6" eb="8">
      <t>シュベツ</t>
    </rPh>
    <phoneticPr fontId="2"/>
  </si>
  <si>
    <t>　一般入試</t>
    <rPh sb="1" eb="5">
      <t>イッパンニュウシ</t>
    </rPh>
    <phoneticPr fontId="2"/>
  </si>
  <si>
    <t>　自己推薦</t>
    <rPh sb="1" eb="5">
      <t>ジコスイセン</t>
    </rPh>
    <phoneticPr fontId="2"/>
  </si>
  <si>
    <t>　社会人対象特別入試</t>
    <rPh sb="1" eb="10">
      <t>シャカイジンタイショウトクベツニュウシ</t>
    </rPh>
    <phoneticPr fontId="2"/>
  </si>
  <si>
    <t>　高専専攻科対象推薦入試</t>
    <rPh sb="1" eb="12">
      <t>コウセンセンコウカタイショウスイセンニュウシ</t>
    </rPh>
    <phoneticPr fontId="2"/>
  </si>
  <si>
    <t>　企業推薦入試</t>
    <rPh sb="1" eb="5">
      <t>キギョウスイセン</t>
    </rPh>
    <rPh sb="5" eb="7">
      <t>ニュウシ</t>
    </rPh>
    <phoneticPr fontId="2"/>
  </si>
  <si>
    <t>　AIIT単位バンク登録生(科目等履修生)向け入試</t>
    <rPh sb="5" eb="7">
      <t>タンイ</t>
    </rPh>
    <rPh sb="10" eb="12">
      <t>トウロク</t>
    </rPh>
    <rPh sb="12" eb="13">
      <t>セイ</t>
    </rPh>
    <rPh sb="14" eb="20">
      <t>カモクトウリシュウセイ</t>
    </rPh>
    <rPh sb="21" eb="22">
      <t>ム</t>
    </rPh>
    <rPh sb="23" eb="25">
      <t>ニュウシ</t>
    </rPh>
    <phoneticPr fontId="2"/>
  </si>
  <si>
    <t>産業技術研究科　入試志願票</t>
    <rPh sb="0" eb="2">
      <t>サンギョウ</t>
    </rPh>
    <rPh sb="2" eb="4">
      <t>ギジュツ</t>
    </rPh>
    <rPh sb="4" eb="7">
      <t>ケンキュウカ</t>
    </rPh>
    <rPh sb="8" eb="10">
      <t>ニュウシ</t>
    </rPh>
    <rPh sb="10" eb="12">
      <t>シガン</t>
    </rPh>
    <rPh sb="12" eb="13">
      <t>ヒョウ</t>
    </rPh>
    <phoneticPr fontId="2"/>
  </si>
  <si>
    <t>　第4期</t>
    <rPh sb="1" eb="2">
      <t>ダイ</t>
    </rPh>
    <rPh sb="3" eb="4">
      <t>キ</t>
    </rPh>
    <phoneticPr fontId="2"/>
  </si>
  <si>
    <t>　第5期</t>
    <rPh sb="1" eb="2">
      <t>ダイ</t>
    </rPh>
    <rPh sb="3" eb="4">
      <t>キ</t>
    </rPh>
    <phoneticPr fontId="2"/>
  </si>
  <si>
    <r>
      <t xml:space="preserve">
</t>
    </r>
    <r>
      <rPr>
        <b/>
        <sz val="8"/>
        <rFont val="ＭＳ ゴシック"/>
        <family val="3"/>
        <charset val="128"/>
      </rPr>
      <t xml:space="preserve"> 第一志望には1、
第二志望には2を
記入する。</t>
    </r>
    <rPh sb="2" eb="3">
      <t>ダイ</t>
    </rPh>
    <rPh sb="3" eb="4">
      <t>１</t>
    </rPh>
    <rPh sb="4" eb="6">
      <t>シボウ</t>
    </rPh>
    <rPh sb="11" eb="12">
      <t>ダイ</t>
    </rPh>
    <rPh sb="12" eb="13">
      <t>ニ</t>
    </rPh>
    <rPh sb="13" eb="15">
      <t>シボウ</t>
    </rPh>
    <rPh sb="20" eb="22">
      <t>キニュウ</t>
    </rPh>
    <phoneticPr fontId="2"/>
  </si>
  <si>
    <t>　企業推薦入試</t>
    <rPh sb="1" eb="7">
      <t>キギョウスイセンニュウシ</t>
    </rPh>
    <phoneticPr fontId="2"/>
  </si>
  <si>
    <t>　AIIT単位バンク登録生(科目等履修生)向け入試</t>
    <rPh sb="5" eb="7">
      <t>タンイ</t>
    </rPh>
    <rPh sb="10" eb="13">
      <t>トウロクセイ</t>
    </rPh>
    <rPh sb="14" eb="20">
      <t>カモクトウリシュウセイ</t>
    </rPh>
    <rPh sb="21" eb="22">
      <t>ム</t>
    </rPh>
    <rPh sb="23" eb="25">
      <t>ニュウシ</t>
    </rPh>
    <phoneticPr fontId="3"/>
  </si>
  <si>
    <t>　キャリア再開支援入試</t>
    <rPh sb="5" eb="11">
      <t>サイカイシエンニュウシ</t>
    </rPh>
    <phoneticPr fontId="3"/>
  </si>
  <si>
    <t>希望する
入学時期</t>
    <rPh sb="0" eb="2">
      <t>キボウ</t>
    </rPh>
    <rPh sb="5" eb="7">
      <t>ニュウガク</t>
    </rPh>
    <rPh sb="7" eb="9">
      <t>ジキ</t>
    </rPh>
    <phoneticPr fontId="3"/>
  </si>
  <si>
    <t>東京都立産業技術大学院大学</t>
    <rPh sb="0" eb="2">
      <t>トウキョウ</t>
    </rPh>
    <rPh sb="2" eb="4">
      <t>トリツ</t>
    </rPh>
    <phoneticPr fontId="2"/>
  </si>
  <si>
    <t>１．試験会場は、東京都立産業技術大学院大学品川シーサイドキャンパスです。</t>
    <rPh sb="2" eb="4">
      <t>シケン</t>
    </rPh>
    <rPh sb="4" eb="6">
      <t>カイジョウ</t>
    </rPh>
    <rPh sb="8" eb="10">
      <t>トウキョウ</t>
    </rPh>
    <rPh sb="10" eb="12">
      <t>トリツ</t>
    </rPh>
    <rPh sb="12" eb="14">
      <t>サンギョウ</t>
    </rPh>
    <rPh sb="14" eb="16">
      <t>ギジュツ</t>
    </rPh>
    <rPh sb="16" eb="19">
      <t>ダイガクイン</t>
    </rPh>
    <rPh sb="19" eb="21">
      <t>ダイガク</t>
    </rPh>
    <rPh sb="21" eb="23">
      <t>シナガワ</t>
    </rPh>
    <phoneticPr fontId="3"/>
  </si>
  <si>
    <t>東京都立産業技術大学院大学</t>
    <rPh sb="0" eb="4">
      <t>トウキョウトリツ</t>
    </rPh>
    <rPh sb="4" eb="6">
      <t>サンギョウ</t>
    </rPh>
    <rPh sb="6" eb="8">
      <t>ギジュツ</t>
    </rPh>
    <rPh sb="8" eb="11">
      <t>ダイガクイン</t>
    </rPh>
    <rPh sb="11" eb="12">
      <t>ダイ</t>
    </rPh>
    <rPh sb="12" eb="13">
      <t>ガク</t>
    </rPh>
    <phoneticPr fontId="3"/>
  </si>
  <si>
    <r>
      <t>障 が</t>
    </r>
    <r>
      <rPr>
        <sz val="11"/>
        <rFont val="ＭＳ Ｐゴシック"/>
        <family val="3"/>
        <charset val="128"/>
        <scheme val="minor"/>
      </rPr>
      <t xml:space="preserve"> </t>
    </r>
    <r>
      <rPr>
        <sz val="11"/>
        <rFont val="ＭＳ Ｐゴシック"/>
        <family val="3"/>
        <charset val="128"/>
      </rPr>
      <t>い の 種 類</t>
    </r>
    <rPh sb="0" eb="1">
      <t>サワ</t>
    </rPh>
    <rPh sb="8" eb="9">
      <t>タネ</t>
    </rPh>
    <rPh sb="10" eb="11">
      <t>タグイ</t>
    </rPh>
    <phoneticPr fontId="3"/>
  </si>
  <si>
    <t>　事業設計工学コース</t>
    <phoneticPr fontId="3"/>
  </si>
  <si>
    <t>　情報アーキテクチャコース</t>
    <phoneticPr fontId="3"/>
  </si>
  <si>
    <t>　創造技術コース</t>
    <phoneticPr fontId="3"/>
  </si>
  <si>
    <t>情報アーキテクチャコース</t>
    <phoneticPr fontId="2"/>
  </si>
  <si>
    <t>創造技術コース</t>
    <phoneticPr fontId="2"/>
  </si>
  <si>
    <t>事業設計工学コース</t>
  </si>
  <si>
    <t>事業設計工学コース</t>
    <phoneticPr fontId="2"/>
  </si>
  <si>
    <t>情報アーキテクチャコース</t>
    <phoneticPr fontId="2"/>
  </si>
  <si>
    <t>創造技術コース</t>
    <phoneticPr fontId="2"/>
  </si>
  <si>
    <t>事業設計工学コース</t>
    <phoneticPr fontId="2"/>
  </si>
  <si>
    <t>第二志望なし</t>
    <rPh sb="0" eb="1">
      <t>ダイ</t>
    </rPh>
    <rPh sb="1" eb="2">
      <t>ニ</t>
    </rPh>
    <rPh sb="2" eb="4">
      <t>シボウ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</si>
</sst>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yyyy&quot;年&quot;m&quot;月&quot;d&quot;日&quot;;@"/>
    <numFmt numFmtId="177" formatCode="#,###&quot;　字&quot;"/>
    <numFmt numFmtId="178" formatCode="&quot;在&quot;&quot;留&quot;&quot;資&quot;&quot;格&quot;\(##########\)"/>
  </numFmts>
  <fonts count="5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Meiryo UI"/>
      <family val="2"/>
      <charset val="128"/>
    </font>
    <font>
      <sz val="11"/>
      <color theme="1"/>
      <name val="ＭＳ Ｐゴシック"/>
      <family val="3"/>
      <charset val="128"/>
      <scheme val="minor"/>
    </font>
    <font>
      <sz val="6"/>
      <name val="Meiryo UI"/>
      <family val="2"/>
      <charset val="128"/>
    </font>
    <font>
      <b/>
      <sz val="16"/>
      <color theme="1"/>
      <name val="ＭＳ Ｐゴシック"/>
      <family val="3"/>
      <charset val="128"/>
      <scheme val="minor"/>
    </font>
    <font>
      <b/>
      <sz val="28"/>
      <name val="ＭＳ ゴシック"/>
      <family val="3"/>
      <charset val="128"/>
    </font>
    <font>
      <sz val="12"/>
      <name val="ＭＳ ゴシック"/>
      <family val="3"/>
      <charset val="128"/>
    </font>
    <font>
      <u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b/>
      <sz val="9"/>
      <name val="ＭＳ ゴシック"/>
      <family val="3"/>
      <charset val="128"/>
    </font>
    <font>
      <sz val="16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1"/>
      <name val="ＭＳ Ｐゴシック"/>
      <family val="3"/>
      <charset val="128"/>
      <scheme val="minor"/>
    </font>
    <font>
      <b/>
      <sz val="11"/>
      <name val="ＭＳ ゴシック"/>
      <family val="3"/>
      <charset val="128"/>
    </font>
    <font>
      <sz val="11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  <font>
      <sz val="18"/>
      <name val="ＭＳ 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  <font>
      <sz val="14"/>
      <color theme="1"/>
      <name val="メイリオ"/>
      <family val="3"/>
      <charset val="128"/>
    </font>
    <font>
      <sz val="11"/>
      <name val="メイリオ"/>
      <family val="3"/>
      <charset val="128"/>
    </font>
    <font>
      <sz val="14"/>
      <color rgb="FFFF0000"/>
      <name val="メイリオ"/>
      <family val="3"/>
      <charset val="128"/>
    </font>
    <font>
      <sz val="11"/>
      <color rgb="FFFF0000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8"/>
      <name val="ＭＳ ゴシック"/>
      <family val="3"/>
      <charset val="128"/>
    </font>
    <font>
      <b/>
      <sz val="20"/>
      <name val="ＭＳ Ｐゴシック"/>
      <family val="3"/>
      <charset val="128"/>
      <scheme val="minor"/>
    </font>
    <font>
      <b/>
      <sz val="8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b/>
      <sz val="24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1"/>
      <name val="Arial"/>
      <family val="2"/>
    </font>
    <font>
      <sz val="10"/>
      <name val="ＭＳ Ｐゴシック"/>
      <family val="3"/>
      <charset val="128"/>
    </font>
    <font>
      <b/>
      <sz val="14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7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 tint="-0.249977111117893"/>
        <bgColor indexed="64"/>
      </patternFill>
    </fill>
  </fills>
  <borders count="1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dotted">
        <color indexed="64"/>
      </right>
      <top/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medium">
        <color indexed="64"/>
      </bottom>
      <diagonal/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8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 applyNumberFormat="0" applyFill="0" applyBorder="0" applyAlignment="0" applyProtection="0">
      <alignment vertical="center"/>
    </xf>
  </cellStyleXfs>
  <cellXfs count="740">
    <xf numFmtId="0" fontId="0" fillId="0" borderId="0" xfId="0">
      <alignment vertical="center"/>
    </xf>
    <xf numFmtId="0" fontId="1" fillId="0" borderId="0" xfId="1">
      <alignment vertical="center"/>
    </xf>
    <xf numFmtId="0" fontId="1" fillId="0" borderId="0" xfId="6">
      <alignment vertical="center"/>
    </xf>
    <xf numFmtId="0" fontId="0" fillId="0" borderId="0" xfId="6" applyFont="1">
      <alignment vertical="center"/>
    </xf>
    <xf numFmtId="0" fontId="14" fillId="0" borderId="0" xfId="5" applyFont="1">
      <alignment vertical="center"/>
    </xf>
    <xf numFmtId="0" fontId="22" fillId="2" borderId="8" xfId="0" applyFont="1" applyFill="1" applyBorder="1" applyAlignment="1" applyProtection="1">
      <alignment vertical="center" shrinkToFit="1"/>
      <protection locked="0"/>
    </xf>
    <xf numFmtId="0" fontId="1" fillId="0" borderId="0" xfId="6" applyFont="1">
      <alignment vertical="center"/>
    </xf>
    <xf numFmtId="0" fontId="20" fillId="0" borderId="0" xfId="4" applyFont="1" applyProtection="1">
      <alignment vertical="center"/>
    </xf>
    <xf numFmtId="0" fontId="20" fillId="0" borderId="5" xfId="4" applyFont="1" applyBorder="1" applyAlignment="1" applyProtection="1">
      <alignment vertical="center"/>
    </xf>
    <xf numFmtId="0" fontId="20" fillId="0" borderId="7" xfId="4" applyFont="1" applyBorder="1" applyAlignment="1" applyProtection="1">
      <alignment vertical="center"/>
    </xf>
    <xf numFmtId="0" fontId="20" fillId="0" borderId="7" xfId="4" applyFont="1" applyBorder="1" applyProtection="1">
      <alignment vertical="center"/>
    </xf>
    <xf numFmtId="0" fontId="20" fillId="0" borderId="47" xfId="4" applyFont="1" applyBorder="1" applyProtection="1">
      <alignment vertical="center"/>
    </xf>
    <xf numFmtId="0" fontId="20" fillId="0" borderId="0" xfId="4" applyFont="1" applyBorder="1" applyProtection="1">
      <alignment vertical="center"/>
    </xf>
    <xf numFmtId="0" fontId="20" fillId="0" borderId="2" xfId="4" applyFont="1" applyBorder="1" applyProtection="1">
      <alignment vertical="center"/>
    </xf>
    <xf numFmtId="0" fontId="38" fillId="0" borderId="4" xfId="4" applyFont="1" applyBorder="1" applyAlignment="1" applyProtection="1">
      <alignment vertical="center"/>
    </xf>
    <xf numFmtId="0" fontId="20" fillId="0" borderId="4" xfId="4" applyFont="1" applyBorder="1" applyProtection="1">
      <alignment vertical="center"/>
    </xf>
    <xf numFmtId="0" fontId="20" fillId="0" borderId="49" xfId="4" applyFont="1" applyBorder="1" applyProtection="1">
      <alignment vertical="center"/>
    </xf>
    <xf numFmtId="0" fontId="20" fillId="0" borderId="1" xfId="4" applyFont="1" applyBorder="1" applyProtection="1">
      <alignment vertical="center"/>
    </xf>
    <xf numFmtId="0" fontId="20" fillId="0" borderId="48" xfId="4" applyFont="1" applyBorder="1" applyProtection="1">
      <alignment vertical="center"/>
    </xf>
    <xf numFmtId="0" fontId="20" fillId="0" borderId="54" xfId="4" applyFont="1" applyBorder="1" applyProtection="1">
      <alignment vertical="center"/>
    </xf>
    <xf numFmtId="0" fontId="20" fillId="0" borderId="0" xfId="4" applyFont="1" applyAlignment="1" applyProtection="1">
      <alignment vertical="center" shrinkToFit="1"/>
    </xf>
    <xf numFmtId="0" fontId="42" fillId="0" borderId="0" xfId="4" applyFont="1" applyAlignment="1" applyProtection="1">
      <alignment vertical="center"/>
    </xf>
    <xf numFmtId="0" fontId="42" fillId="0" borderId="48" xfId="4" applyFont="1" applyBorder="1" applyAlignment="1" applyProtection="1">
      <alignment vertical="center"/>
    </xf>
    <xf numFmtId="0" fontId="40" fillId="0" borderId="0" xfId="4" applyFont="1" applyAlignment="1" applyProtection="1">
      <alignment vertical="center" textRotation="255"/>
    </xf>
    <xf numFmtId="0" fontId="20" fillId="0" borderId="7" xfId="4" applyFont="1" applyBorder="1" applyAlignment="1" applyProtection="1">
      <alignment horizontal="left" vertical="center"/>
    </xf>
    <xf numFmtId="0" fontId="22" fillId="2" borderId="8" xfId="0" applyFont="1" applyFill="1" applyBorder="1" applyAlignment="1" applyProtection="1">
      <alignment horizontal="center" vertical="center" shrinkToFit="1"/>
      <protection locked="0"/>
    </xf>
    <xf numFmtId="0" fontId="20" fillId="0" borderId="8" xfId="4" applyFont="1" applyBorder="1" applyAlignment="1" applyProtection="1">
      <alignment horizontal="center" vertical="center" wrapText="1"/>
    </xf>
    <xf numFmtId="0" fontId="20" fillId="0" borderId="8" xfId="4" applyFont="1" applyBorder="1" applyAlignment="1" applyProtection="1">
      <alignment horizontal="center" vertical="center"/>
    </xf>
    <xf numFmtId="0" fontId="20" fillId="0" borderId="40" xfId="4" applyFont="1" applyBorder="1" applyAlignment="1" applyProtection="1">
      <alignment horizontal="center" vertical="center"/>
    </xf>
    <xf numFmtId="0" fontId="20" fillId="0" borderId="61" xfId="4" applyFont="1" applyBorder="1" applyAlignment="1" applyProtection="1">
      <alignment horizontal="center" vertical="center"/>
    </xf>
    <xf numFmtId="0" fontId="20" fillId="0" borderId="0" xfId="4" applyFont="1" applyBorder="1" applyAlignment="1" applyProtection="1">
      <alignment horizontal="left" vertical="center"/>
    </xf>
    <xf numFmtId="0" fontId="22" fillId="0" borderId="0" xfId="0" applyFont="1" applyAlignment="1" applyProtection="1">
      <alignment horizontal="right" vertical="center"/>
    </xf>
    <xf numFmtId="0" fontId="22" fillId="0" borderId="0" xfId="0" applyFont="1" applyProtection="1">
      <alignment vertical="center"/>
    </xf>
    <xf numFmtId="0" fontId="22" fillId="3" borderId="5" xfId="0" applyFont="1" applyFill="1" applyBorder="1" applyProtection="1">
      <alignment vertical="center"/>
    </xf>
    <xf numFmtId="0" fontId="22" fillId="3" borderId="7" xfId="0" applyFont="1" applyFill="1" applyBorder="1" applyProtection="1">
      <alignment vertical="center"/>
    </xf>
    <xf numFmtId="0" fontId="22" fillId="3" borderId="6" xfId="0" applyFont="1" applyFill="1" applyBorder="1" applyProtection="1">
      <alignment vertical="center"/>
    </xf>
    <xf numFmtId="0" fontId="22" fillId="2" borderId="5" xfId="0" applyFont="1" applyFill="1" applyBorder="1" applyProtection="1">
      <alignment vertical="center"/>
    </xf>
    <xf numFmtId="0" fontId="22" fillId="2" borderId="7" xfId="0" applyFont="1" applyFill="1" applyBorder="1" applyProtection="1">
      <alignment vertical="center"/>
    </xf>
    <xf numFmtId="0" fontId="22" fillId="2" borderId="6" xfId="0" applyFont="1" applyFill="1" applyBorder="1" applyProtection="1">
      <alignment vertical="center"/>
    </xf>
    <xf numFmtId="0" fontId="23" fillId="4" borderId="52" xfId="0" applyFont="1" applyFill="1" applyBorder="1" applyAlignment="1" applyProtection="1">
      <alignment horizontal="center" vertical="center"/>
    </xf>
    <xf numFmtId="0" fontId="22" fillId="0" borderId="94" xfId="0" applyFont="1" applyBorder="1" applyAlignment="1" applyProtection="1">
      <alignment vertical="center" shrinkToFit="1"/>
    </xf>
    <xf numFmtId="0" fontId="31" fillId="0" borderId="0" xfId="0" applyFont="1" applyAlignment="1" applyProtection="1">
      <alignment vertical="center"/>
    </xf>
    <xf numFmtId="0" fontId="44" fillId="0" borderId="0" xfId="0" applyFont="1" applyProtection="1">
      <alignment vertical="center"/>
    </xf>
    <xf numFmtId="0" fontId="22" fillId="0" borderId="0" xfId="0" applyFont="1" applyAlignment="1" applyProtection="1">
      <alignment horizontal="right" vertical="center" shrinkToFit="1"/>
    </xf>
    <xf numFmtId="0" fontId="22" fillId="0" borderId="46" xfId="0" applyFont="1" applyBorder="1" applyAlignment="1" applyProtection="1">
      <alignment vertical="center" shrinkToFit="1"/>
    </xf>
    <xf numFmtId="0" fontId="31" fillId="0" borderId="0" xfId="0" applyFont="1" applyAlignment="1" applyProtection="1">
      <alignment vertical="center" shrinkToFit="1"/>
    </xf>
    <xf numFmtId="0" fontId="22" fillId="0" borderId="0" xfId="0" applyFont="1" applyAlignment="1" applyProtection="1">
      <alignment horizontal="center" vertical="center"/>
    </xf>
    <xf numFmtId="14" fontId="22" fillId="0" borderId="0" xfId="0" applyNumberFormat="1" applyFont="1" applyProtection="1">
      <alignment vertical="center"/>
    </xf>
    <xf numFmtId="0" fontId="22" fillId="0" borderId="8" xfId="0" applyFont="1" applyBorder="1" applyProtection="1">
      <alignment vertical="center"/>
    </xf>
    <xf numFmtId="0" fontId="22" fillId="5" borderId="45" xfId="0" applyFont="1" applyFill="1" applyBorder="1" applyProtection="1">
      <alignment vertical="center"/>
    </xf>
    <xf numFmtId="0" fontId="22" fillId="0" borderId="8" xfId="0" applyFont="1" applyBorder="1" applyAlignment="1" applyProtection="1">
      <alignment horizontal="center" vertical="center"/>
    </xf>
    <xf numFmtId="0" fontId="22" fillId="0" borderId="8" xfId="0" applyFont="1" applyFill="1" applyBorder="1" applyAlignment="1" applyProtection="1">
      <alignment horizontal="center" vertical="center" shrinkToFit="1"/>
    </xf>
    <xf numFmtId="0" fontId="22" fillId="0" borderId="45" xfId="0" applyFont="1" applyBorder="1" applyAlignment="1" applyProtection="1">
      <alignment horizontal="center" vertical="center"/>
    </xf>
    <xf numFmtId="176" fontId="22" fillId="0" borderId="0" xfId="0" applyNumberFormat="1" applyFont="1" applyProtection="1">
      <alignment vertical="center"/>
    </xf>
    <xf numFmtId="0" fontId="22" fillId="0" borderId="52" xfId="0" applyFont="1" applyBorder="1" applyAlignment="1" applyProtection="1">
      <alignment vertical="center" shrinkToFit="1"/>
    </xf>
    <xf numFmtId="0" fontId="23" fillId="4" borderId="71" xfId="0" applyFont="1" applyFill="1" applyBorder="1" applyAlignment="1" applyProtection="1">
      <alignment horizontal="center" vertical="center"/>
    </xf>
    <xf numFmtId="0" fontId="23" fillId="4" borderId="67" xfId="0" applyFont="1" applyFill="1" applyBorder="1" applyAlignment="1" applyProtection="1">
      <alignment horizontal="center" vertical="center"/>
    </xf>
    <xf numFmtId="0" fontId="23" fillId="4" borderId="68" xfId="0" applyFont="1" applyFill="1" applyBorder="1" applyAlignment="1" applyProtection="1">
      <alignment horizontal="center" vertical="center"/>
    </xf>
    <xf numFmtId="0" fontId="22" fillId="0" borderId="0" xfId="0" applyFont="1" applyAlignment="1" applyProtection="1">
      <alignment horizontal="left" vertical="center"/>
    </xf>
    <xf numFmtId="0" fontId="23" fillId="4" borderId="100" xfId="0" applyFont="1" applyFill="1" applyBorder="1" applyAlignment="1" applyProtection="1">
      <alignment horizontal="center" vertical="center"/>
    </xf>
    <xf numFmtId="0" fontId="23" fillId="4" borderId="93" xfId="0" applyFont="1" applyFill="1" applyBorder="1" applyAlignment="1" applyProtection="1">
      <alignment horizontal="center" vertical="center"/>
    </xf>
    <xf numFmtId="0" fontId="22" fillId="0" borderId="40" xfId="0" applyFont="1" applyBorder="1" applyAlignment="1" applyProtection="1">
      <alignment horizontal="left" vertical="center"/>
    </xf>
    <xf numFmtId="0" fontId="22" fillId="0" borderId="8" xfId="0" applyFont="1" applyBorder="1" applyAlignment="1" applyProtection="1">
      <alignment vertical="center" shrinkToFit="1"/>
    </xf>
    <xf numFmtId="0" fontId="22" fillId="3" borderId="45" xfId="0" applyFont="1" applyFill="1" applyBorder="1" applyAlignment="1" applyProtection="1">
      <alignment vertical="center" shrinkToFit="1"/>
    </xf>
    <xf numFmtId="0" fontId="22" fillId="0" borderId="7" xfId="0" applyFont="1" applyBorder="1" applyAlignment="1" applyProtection="1">
      <alignment horizontal="left" vertical="center"/>
    </xf>
    <xf numFmtId="0" fontId="22" fillId="0" borderId="53" xfId="0" applyFont="1" applyBorder="1" applyProtection="1">
      <alignment vertical="center"/>
    </xf>
    <xf numFmtId="0" fontId="22" fillId="0" borderId="69" xfId="0" applyFont="1" applyBorder="1" applyAlignment="1" applyProtection="1">
      <alignment horizontal="left" vertical="center"/>
    </xf>
    <xf numFmtId="0" fontId="22" fillId="0" borderId="61" xfId="0" applyFont="1" applyBorder="1" applyProtection="1">
      <alignment vertical="center"/>
    </xf>
    <xf numFmtId="0" fontId="22" fillId="0" borderId="40" xfId="0" applyFont="1" applyBorder="1" applyProtection="1">
      <alignment vertical="center"/>
    </xf>
    <xf numFmtId="0" fontId="22" fillId="0" borderId="44" xfId="0" applyFont="1" applyBorder="1" applyProtection="1">
      <alignment vertical="center"/>
    </xf>
    <xf numFmtId="0" fontId="22" fillId="0" borderId="4" xfId="0" applyFont="1" applyBorder="1" applyAlignment="1" applyProtection="1">
      <alignment horizontal="left" vertical="center"/>
    </xf>
    <xf numFmtId="0" fontId="22" fillId="0" borderId="58" xfId="0" applyFont="1" applyBorder="1" applyAlignment="1" applyProtection="1">
      <alignment horizontal="right" vertical="center"/>
    </xf>
    <xf numFmtId="0" fontId="23" fillId="4" borderId="51" xfId="0" applyFont="1" applyFill="1" applyBorder="1" applyAlignment="1" applyProtection="1">
      <alignment horizontal="center" vertical="center"/>
    </xf>
    <xf numFmtId="177" fontId="28" fillId="0" borderId="61" xfId="0" applyNumberFormat="1" applyFont="1" applyBorder="1" applyAlignment="1" applyProtection="1">
      <alignment vertical="center"/>
    </xf>
    <xf numFmtId="0" fontId="22" fillId="0" borderId="4" xfId="0" applyFont="1" applyBorder="1" applyAlignment="1" applyProtection="1">
      <alignment vertical="top" wrapText="1"/>
    </xf>
    <xf numFmtId="0" fontId="30" fillId="0" borderId="0" xfId="0" applyFont="1" applyAlignment="1" applyProtection="1">
      <alignment horizontal="left" vertical="center"/>
    </xf>
    <xf numFmtId="0" fontId="22" fillId="0" borderId="95" xfId="0" applyFont="1" applyBorder="1" applyAlignment="1" applyProtection="1">
      <alignment horizontal="right" vertical="center"/>
    </xf>
    <xf numFmtId="0" fontId="22" fillId="0" borderId="96" xfId="0" applyFont="1" applyBorder="1" applyAlignment="1" applyProtection="1">
      <alignment vertical="center" shrinkToFit="1"/>
    </xf>
    <xf numFmtId="0" fontId="22" fillId="0" borderId="53" xfId="0" applyFont="1" applyBorder="1" applyAlignment="1" applyProtection="1">
      <alignment vertical="center" shrinkToFit="1"/>
    </xf>
    <xf numFmtId="0" fontId="22" fillId="0" borderId="0" xfId="0" applyFont="1" applyProtection="1">
      <alignment vertical="center"/>
      <protection locked="0"/>
    </xf>
    <xf numFmtId="0" fontId="7" fillId="0" borderId="0" xfId="4" applyFont="1" applyProtection="1">
      <alignment vertical="center"/>
    </xf>
    <xf numFmtId="0" fontId="20" fillId="0" borderId="41" xfId="4" applyFont="1" applyBorder="1" applyAlignment="1" applyProtection="1">
      <alignment horizontal="center" vertical="center" wrapText="1"/>
    </xf>
    <xf numFmtId="0" fontId="20" fillId="0" borderId="0" xfId="4" applyFont="1" applyBorder="1" applyAlignment="1" applyProtection="1">
      <alignment vertical="center"/>
    </xf>
    <xf numFmtId="0" fontId="7" fillId="0" borderId="0" xfId="4" applyFont="1" applyAlignment="1" applyProtection="1">
      <alignment horizontal="left" vertical="center"/>
    </xf>
    <xf numFmtId="0" fontId="20" fillId="0" borderId="5" xfId="4" applyFont="1" applyBorder="1" applyAlignment="1" applyProtection="1">
      <alignment horizontal="center" vertical="center" wrapText="1"/>
    </xf>
    <xf numFmtId="0" fontId="20" fillId="0" borderId="9" xfId="4" applyFont="1" applyBorder="1" applyAlignment="1" applyProtection="1">
      <alignment horizontal="center" vertical="center" wrapText="1"/>
    </xf>
    <xf numFmtId="0" fontId="24" fillId="0" borderId="101" xfId="6" applyFont="1" applyBorder="1" applyAlignment="1" applyProtection="1">
      <alignment horizontal="center" vertical="center" wrapText="1"/>
    </xf>
    <xf numFmtId="0" fontId="24" fillId="0" borderId="104" xfId="6" applyFont="1" applyBorder="1" applyAlignment="1" applyProtection="1">
      <alignment horizontal="center" vertical="center" wrapText="1"/>
    </xf>
    <xf numFmtId="0" fontId="14" fillId="0" borderId="74" xfId="6" applyFont="1" applyBorder="1" applyAlignment="1" applyProtection="1">
      <alignment horizontal="center" vertical="center"/>
    </xf>
    <xf numFmtId="0" fontId="14" fillId="0" borderId="8" xfId="6" applyFont="1" applyBorder="1" applyAlignment="1" applyProtection="1">
      <alignment horizontal="center" vertical="center" shrinkToFit="1"/>
    </xf>
    <xf numFmtId="0" fontId="14" fillId="0" borderId="5" xfId="6" applyFont="1" applyBorder="1" applyAlignment="1" applyProtection="1">
      <alignment horizontal="center" vertical="center"/>
    </xf>
    <xf numFmtId="0" fontId="14" fillId="0" borderId="47" xfId="6" applyFont="1" applyBorder="1" applyAlignment="1" applyProtection="1">
      <alignment horizontal="center" vertical="center"/>
    </xf>
    <xf numFmtId="0" fontId="17" fillId="0" borderId="2" xfId="6" applyFont="1" applyBorder="1" applyAlignment="1" applyProtection="1">
      <alignment horizontal="center" vertical="center"/>
    </xf>
    <xf numFmtId="0" fontId="14" fillId="0" borderId="0" xfId="6" applyFont="1" applyBorder="1" applyAlignment="1" applyProtection="1">
      <alignment horizontal="center" vertical="center"/>
    </xf>
    <xf numFmtId="0" fontId="14" fillId="0" borderId="4" xfId="6" applyFont="1" applyBorder="1" applyAlignment="1" applyProtection="1">
      <alignment horizontal="center" vertical="center"/>
    </xf>
    <xf numFmtId="0" fontId="14" fillId="0" borderId="0" xfId="6" applyFont="1" applyBorder="1" applyAlignment="1" applyProtection="1">
      <alignment vertical="center"/>
    </xf>
    <xf numFmtId="0" fontId="14" fillId="0" borderId="48" xfId="6" applyFont="1" applyBorder="1" applyAlignment="1" applyProtection="1">
      <alignment vertical="center"/>
    </xf>
    <xf numFmtId="0" fontId="14" fillId="0" borderId="65" xfId="6" applyFont="1" applyBorder="1" applyAlignment="1" applyProtection="1">
      <alignment vertical="center"/>
    </xf>
    <xf numFmtId="0" fontId="14" fillId="0" borderId="40" xfId="6" applyFont="1" applyBorder="1" applyAlignment="1" applyProtection="1">
      <alignment horizontal="center" vertical="center"/>
    </xf>
    <xf numFmtId="0" fontId="15" fillId="0" borderId="41" xfId="6" applyFont="1" applyBorder="1" applyAlignment="1" applyProtection="1">
      <alignment horizontal="center" vertical="center" wrapText="1"/>
    </xf>
    <xf numFmtId="0" fontId="15" fillId="0" borderId="74" xfId="6" applyFont="1" applyBorder="1" applyAlignment="1" applyProtection="1">
      <alignment horizontal="center" vertical="center" wrapText="1"/>
    </xf>
    <xf numFmtId="0" fontId="15" fillId="0" borderId="66" xfId="6" applyFont="1" applyBorder="1" applyAlignment="1" applyProtection="1">
      <alignment horizontal="center" vertical="center" wrapText="1"/>
    </xf>
    <xf numFmtId="0" fontId="18" fillId="0" borderId="44" xfId="6" applyFont="1" applyBorder="1" applyAlignment="1" applyProtection="1">
      <alignment horizontal="right" vertical="center" wrapText="1"/>
    </xf>
    <xf numFmtId="0" fontId="18" fillId="0" borderId="80" xfId="6" applyFont="1" applyBorder="1" applyAlignment="1" applyProtection="1">
      <alignment horizontal="right" vertical="center" wrapText="1"/>
    </xf>
    <xf numFmtId="0" fontId="14" fillId="0" borderId="9" xfId="6" applyFont="1" applyBorder="1" applyAlignment="1" applyProtection="1">
      <alignment horizontal="right"/>
    </xf>
    <xf numFmtId="0" fontId="18" fillId="0" borderId="61" xfId="6" applyFont="1" applyBorder="1" applyAlignment="1" applyProtection="1">
      <alignment horizontal="right" vertical="center" wrapText="1"/>
    </xf>
    <xf numFmtId="0" fontId="14" fillId="0" borderId="62" xfId="6" applyFont="1" applyBorder="1" applyAlignment="1" applyProtection="1">
      <alignment horizontal="right"/>
    </xf>
    <xf numFmtId="0" fontId="14" fillId="0" borderId="79" xfId="6" applyFont="1" applyBorder="1" applyAlignment="1" applyProtection="1">
      <alignment horizontal="right"/>
    </xf>
    <xf numFmtId="0" fontId="18" fillId="0" borderId="84" xfId="6" applyFont="1" applyBorder="1" applyAlignment="1" applyProtection="1">
      <alignment horizontal="right" vertical="center" wrapText="1"/>
    </xf>
    <xf numFmtId="0" fontId="14" fillId="0" borderId="85" xfId="6" applyFont="1" applyBorder="1" applyAlignment="1" applyProtection="1">
      <alignment horizontal="right"/>
    </xf>
    <xf numFmtId="0" fontId="14" fillId="0" borderId="17" xfId="6" applyFont="1" applyBorder="1" applyAlignment="1" applyProtection="1">
      <alignment horizontal="center" vertical="center"/>
    </xf>
    <xf numFmtId="0" fontId="27" fillId="0" borderId="90" xfId="6" applyFont="1" applyBorder="1" applyAlignment="1" applyProtection="1">
      <alignment horizontal="center" vertical="center"/>
    </xf>
    <xf numFmtId="0" fontId="27" fillId="0" borderId="91" xfId="6" applyFont="1" applyBorder="1" applyAlignment="1" applyProtection="1">
      <alignment horizontal="center" vertical="center"/>
    </xf>
    <xf numFmtId="0" fontId="14" fillId="0" borderId="65" xfId="6" applyFont="1" applyBorder="1" applyAlignment="1" applyProtection="1">
      <alignment horizontal="center" vertical="center"/>
    </xf>
    <xf numFmtId="0" fontId="14" fillId="0" borderId="54" xfId="6" applyFont="1" applyBorder="1" applyAlignment="1" applyProtection="1">
      <alignment horizontal="right"/>
    </xf>
    <xf numFmtId="0" fontId="14" fillId="0" borderId="86" xfId="6" applyFont="1" applyBorder="1" applyProtection="1">
      <alignment vertical="center"/>
    </xf>
    <xf numFmtId="0" fontId="14" fillId="0" borderId="55" xfId="6" applyFont="1" applyBorder="1" applyAlignment="1" applyProtection="1">
      <alignment horizontal="right"/>
    </xf>
    <xf numFmtId="0" fontId="13" fillId="0" borderId="40" xfId="6" applyFont="1" applyBorder="1" applyAlignment="1" applyProtection="1">
      <alignment horizontal="center" vertical="center"/>
    </xf>
    <xf numFmtId="0" fontId="13" fillId="0" borderId="74" xfId="6" applyFont="1" applyBorder="1" applyAlignment="1" applyProtection="1">
      <alignment horizontal="center" vertical="center"/>
    </xf>
    <xf numFmtId="0" fontId="13" fillId="0" borderId="66" xfId="6" applyFont="1" applyBorder="1" applyAlignment="1" applyProtection="1">
      <alignment horizontal="center" vertical="center"/>
    </xf>
    <xf numFmtId="0" fontId="11" fillId="0" borderId="17" xfId="5" applyFont="1" applyBorder="1" applyAlignment="1" applyProtection="1">
      <alignment vertical="center" wrapText="1"/>
    </xf>
    <xf numFmtId="0" fontId="14" fillId="0" borderId="0" xfId="5" applyFont="1" applyBorder="1" applyProtection="1">
      <alignment vertical="center"/>
    </xf>
    <xf numFmtId="0" fontId="11" fillId="0" borderId="17" xfId="5" applyFont="1" applyBorder="1" applyProtection="1">
      <alignment vertical="center"/>
    </xf>
    <xf numFmtId="0" fontId="11" fillId="0" borderId="0" xfId="5" applyFont="1" applyBorder="1" applyAlignment="1" applyProtection="1">
      <alignment vertical="center"/>
    </xf>
    <xf numFmtId="0" fontId="11" fillId="0" borderId="48" xfId="5" applyFont="1" applyBorder="1" applyAlignment="1" applyProtection="1">
      <alignment vertical="center"/>
    </xf>
    <xf numFmtId="0" fontId="46" fillId="0" borderId="17" xfId="5" applyFont="1" applyBorder="1" applyAlignment="1" applyProtection="1">
      <alignment horizontal="center" vertical="center"/>
    </xf>
    <xf numFmtId="0" fontId="14" fillId="0" borderId="83" xfId="6" applyFont="1" applyBorder="1" applyAlignment="1" applyProtection="1">
      <alignment horizontal="right"/>
    </xf>
    <xf numFmtId="0" fontId="14" fillId="0" borderId="17" xfId="5" applyFont="1" applyBorder="1" applyAlignment="1" applyProtection="1">
      <alignment vertical="center"/>
    </xf>
    <xf numFmtId="0" fontId="11" fillId="0" borderId="0" xfId="5" applyFont="1" applyBorder="1" applyAlignment="1" applyProtection="1">
      <alignment horizontal="left" vertical="center" shrinkToFit="1"/>
    </xf>
    <xf numFmtId="0" fontId="11" fillId="0" borderId="54" xfId="5" applyFont="1" applyBorder="1" applyAlignment="1" applyProtection="1">
      <alignment vertical="center"/>
    </xf>
    <xf numFmtId="0" fontId="14" fillId="0" borderId="0" xfId="5" applyFont="1" applyAlignment="1" applyProtection="1">
      <alignment horizontal="center" vertical="center" wrapText="1"/>
    </xf>
    <xf numFmtId="0" fontId="14" fillId="0" borderId="0" xfId="5" applyFont="1" applyBorder="1" applyAlignment="1" applyProtection="1">
      <alignment vertical="center"/>
    </xf>
    <xf numFmtId="0" fontId="14" fillId="0" borderId="0" xfId="5" applyFont="1" applyProtection="1">
      <alignment vertical="center"/>
    </xf>
    <xf numFmtId="0" fontId="14" fillId="0" borderId="98" xfId="6" applyFont="1" applyBorder="1" applyAlignment="1" applyProtection="1">
      <alignment horizontal="right"/>
    </xf>
    <xf numFmtId="0" fontId="14" fillId="0" borderId="0" xfId="6" applyFont="1" applyAlignment="1" applyProtection="1">
      <alignment vertical="center"/>
    </xf>
    <xf numFmtId="0" fontId="14" fillId="0" borderId="0" xfId="6" applyFont="1" applyProtection="1">
      <alignment vertical="center"/>
    </xf>
    <xf numFmtId="0" fontId="14" fillId="0" borderId="4" xfId="1" applyFont="1" applyBorder="1" applyAlignment="1" applyProtection="1">
      <alignment horizontal="right"/>
    </xf>
    <xf numFmtId="0" fontId="14" fillId="0" borderId="0" xfId="6" applyFont="1" applyBorder="1" applyProtection="1">
      <alignment vertical="center"/>
    </xf>
    <xf numFmtId="0" fontId="20" fillId="0" borderId="0" xfId="6" applyFont="1" applyProtection="1">
      <alignment vertical="center"/>
    </xf>
    <xf numFmtId="0" fontId="1" fillId="0" borderId="0" xfId="6" applyFont="1" applyProtection="1">
      <alignment vertical="center"/>
    </xf>
    <xf numFmtId="0" fontId="1" fillId="0" borderId="0" xfId="1" applyFont="1" applyProtection="1">
      <alignment vertical="center"/>
    </xf>
    <xf numFmtId="0" fontId="1" fillId="0" borderId="0" xfId="1" applyProtection="1">
      <alignment vertical="center"/>
    </xf>
    <xf numFmtId="0" fontId="20" fillId="0" borderId="0" xfId="1" applyFont="1" applyProtection="1">
      <alignment vertical="center"/>
    </xf>
    <xf numFmtId="0" fontId="47" fillId="0" borderId="0" xfId="1" applyFont="1" applyAlignment="1" applyProtection="1">
      <alignment vertical="center"/>
    </xf>
    <xf numFmtId="0" fontId="1" fillId="0" borderId="0" xfId="1" applyFont="1" applyAlignment="1" applyProtection="1">
      <alignment vertical="center"/>
    </xf>
    <xf numFmtId="0" fontId="1" fillId="0" borderId="17" xfId="1" applyBorder="1" applyAlignment="1" applyProtection="1">
      <alignment horizontal="center" vertical="center"/>
    </xf>
    <xf numFmtId="0" fontId="1" fillId="0" borderId="18" xfId="1" applyBorder="1" applyAlignment="1" applyProtection="1">
      <alignment horizontal="center" vertical="center"/>
    </xf>
    <xf numFmtId="0" fontId="1" fillId="0" borderId="17" xfId="1" applyBorder="1" applyAlignment="1" applyProtection="1">
      <alignment horizontal="left" vertical="center"/>
    </xf>
    <xf numFmtId="0" fontId="1" fillId="0" borderId="18" xfId="1" applyBorder="1" applyAlignment="1" applyProtection="1">
      <alignment horizontal="left" vertical="center"/>
    </xf>
    <xf numFmtId="0" fontId="36" fillId="0" borderId="5" xfId="1" applyFont="1" applyBorder="1" applyAlignment="1" applyProtection="1">
      <alignment vertical="center"/>
    </xf>
    <xf numFmtId="0" fontId="36" fillId="0" borderId="7" xfId="1" applyFont="1" applyBorder="1" applyAlignment="1" applyProtection="1">
      <alignment vertical="center"/>
    </xf>
    <xf numFmtId="0" fontId="39" fillId="0" borderId="8" xfId="1" applyFont="1" applyBorder="1" applyAlignment="1" applyProtection="1">
      <alignment horizontal="center" vertical="center" wrapText="1" shrinkToFit="1"/>
    </xf>
    <xf numFmtId="0" fontId="5" fillId="0" borderId="17" xfId="1" applyFont="1" applyBorder="1" applyAlignment="1" applyProtection="1">
      <alignment horizontal="center" vertical="center" shrinkToFit="1"/>
    </xf>
    <xf numFmtId="0" fontId="5" fillId="0" borderId="18" xfId="1" applyFont="1" applyBorder="1" applyAlignment="1" applyProtection="1">
      <alignment horizontal="center" vertical="center" shrinkToFit="1"/>
    </xf>
    <xf numFmtId="0" fontId="1" fillId="0" borderId="1" xfId="1" applyFont="1" applyBorder="1" applyProtection="1">
      <alignment vertical="center"/>
    </xf>
    <xf numFmtId="0" fontId="1" fillId="0" borderId="7" xfId="1" applyFont="1" applyBorder="1" applyProtection="1">
      <alignment vertical="center"/>
    </xf>
    <xf numFmtId="0" fontId="1" fillId="0" borderId="6" xfId="1" applyFont="1" applyBorder="1" applyProtection="1">
      <alignment vertical="center"/>
    </xf>
    <xf numFmtId="0" fontId="1" fillId="0" borderId="17" xfId="1" applyBorder="1" applyProtection="1">
      <alignment vertical="center"/>
    </xf>
    <xf numFmtId="0" fontId="1" fillId="0" borderId="18" xfId="1" applyBorder="1" applyProtection="1">
      <alignment vertical="center"/>
    </xf>
    <xf numFmtId="0" fontId="1" fillId="0" borderId="8" xfId="1" applyFont="1" applyBorder="1" applyAlignment="1" applyProtection="1">
      <alignment horizontal="center" vertical="center"/>
    </xf>
    <xf numFmtId="0" fontId="1" fillId="0" borderId="17" xfId="1" applyBorder="1" applyAlignment="1" applyProtection="1">
      <alignment vertical="center"/>
    </xf>
    <xf numFmtId="0" fontId="1" fillId="0" borderId="18" xfId="1" applyBorder="1" applyAlignment="1" applyProtection="1">
      <alignment vertical="center"/>
    </xf>
    <xf numFmtId="0" fontId="1" fillId="0" borderId="6" xfId="1" applyFont="1" applyBorder="1" applyAlignment="1" applyProtection="1">
      <alignment vertical="center"/>
    </xf>
    <xf numFmtId="0" fontId="1" fillId="0" borderId="13" xfId="1" applyFont="1" applyBorder="1" applyAlignment="1" applyProtection="1">
      <alignment horizontal="right" vertical="center"/>
    </xf>
    <xf numFmtId="0" fontId="1" fillId="0" borderId="13" xfId="1" applyFont="1" applyBorder="1" applyProtection="1">
      <alignment vertical="center"/>
    </xf>
    <xf numFmtId="0" fontId="1" fillId="0" borderId="12" xfId="1" applyFont="1" applyBorder="1" applyProtection="1">
      <alignment vertical="center"/>
    </xf>
    <xf numFmtId="0" fontId="1" fillId="0" borderId="0" xfId="1" applyFont="1" applyBorder="1" applyProtection="1">
      <alignment vertical="center"/>
    </xf>
    <xf numFmtId="0" fontId="1" fillId="0" borderId="19" xfId="1" applyFont="1" applyBorder="1" applyAlignment="1" applyProtection="1">
      <alignment horizontal="center" vertical="center"/>
    </xf>
    <xf numFmtId="0" fontId="1" fillId="0" borderId="22" xfId="1" applyFont="1" applyBorder="1" applyAlignment="1" applyProtection="1">
      <alignment horizontal="right" vertical="center"/>
    </xf>
    <xf numFmtId="0" fontId="1" fillId="0" borderId="4" xfId="1" applyBorder="1" applyAlignment="1" applyProtection="1">
      <alignment vertical="center"/>
    </xf>
    <xf numFmtId="0" fontId="1" fillId="0" borderId="3" xfId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9" xfId="1" applyBorder="1" applyAlignment="1" applyProtection="1">
      <alignment vertical="center"/>
    </xf>
    <xf numFmtId="0" fontId="1" fillId="0" borderId="1" xfId="1" applyBorder="1" applyAlignment="1" applyProtection="1">
      <alignment vertical="center"/>
    </xf>
    <xf numFmtId="0" fontId="1" fillId="0" borderId="10" xfId="1" applyBorder="1" applyAlignment="1" applyProtection="1">
      <alignment vertical="center"/>
    </xf>
    <xf numFmtId="0" fontId="1" fillId="0" borderId="4" xfId="1" applyFont="1" applyBorder="1" applyAlignment="1" applyProtection="1">
      <alignment horizontal="right"/>
    </xf>
    <xf numFmtId="0" fontId="1" fillId="0" borderId="4" xfId="1" applyFont="1" applyBorder="1" applyAlignment="1" applyProtection="1"/>
    <xf numFmtId="0" fontId="1" fillId="0" borderId="0" xfId="1" applyFont="1" applyBorder="1" applyAlignment="1" applyProtection="1">
      <alignment horizontal="right"/>
    </xf>
    <xf numFmtId="0" fontId="22" fillId="2" borderId="40" xfId="0" applyFont="1" applyFill="1" applyBorder="1" applyAlignment="1" applyProtection="1">
      <alignment horizontal="left" vertical="center" shrinkToFit="1"/>
      <protection locked="0"/>
    </xf>
    <xf numFmtId="0" fontId="22" fillId="2" borderId="42" xfId="0" applyFont="1" applyFill="1" applyBorder="1" applyAlignment="1" applyProtection="1">
      <alignment horizontal="left" vertical="center" shrinkToFit="1"/>
      <protection locked="0"/>
    </xf>
    <xf numFmtId="0" fontId="22" fillId="2" borderId="5" xfId="0" applyFont="1" applyFill="1" applyBorder="1" applyAlignment="1" applyProtection="1">
      <alignment horizontal="left" vertical="center" shrinkToFit="1"/>
      <protection locked="0"/>
    </xf>
    <xf numFmtId="0" fontId="22" fillId="2" borderId="6" xfId="0" applyFont="1" applyFill="1" applyBorder="1" applyAlignment="1" applyProtection="1">
      <alignment horizontal="left" vertical="center" shrinkToFit="1"/>
      <protection locked="0"/>
    </xf>
    <xf numFmtId="0" fontId="22" fillId="5" borderId="5" xfId="0" applyFont="1" applyFill="1" applyBorder="1" applyAlignment="1" applyProtection="1">
      <alignment horizontal="center" vertical="center"/>
    </xf>
    <xf numFmtId="0" fontId="22" fillId="5" borderId="7" xfId="0" applyFont="1" applyFill="1" applyBorder="1" applyAlignment="1" applyProtection="1">
      <alignment horizontal="center" vertical="center"/>
    </xf>
    <xf numFmtId="0" fontId="22" fillId="5" borderId="47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center" vertical="center" shrinkToFit="1"/>
      <protection locked="0"/>
    </xf>
    <xf numFmtId="0" fontId="22" fillId="2" borderId="2" xfId="0" applyFont="1" applyFill="1" applyBorder="1" applyAlignment="1" applyProtection="1">
      <alignment horizontal="center" vertical="center" shrinkToFit="1"/>
      <protection locked="0"/>
    </xf>
    <xf numFmtId="0" fontId="22" fillId="2" borderId="3" xfId="0" applyFont="1" applyFill="1" applyBorder="1" applyAlignment="1" applyProtection="1">
      <alignment horizontal="center" vertical="center" shrinkToFit="1"/>
      <protection locked="0"/>
    </xf>
    <xf numFmtId="0" fontId="22" fillId="5" borderId="2" xfId="0" applyFont="1" applyFill="1" applyBorder="1" applyAlignment="1" applyProtection="1">
      <alignment horizontal="center" vertical="center"/>
    </xf>
    <xf numFmtId="0" fontId="22" fillId="5" borderId="4" xfId="0" applyFont="1" applyFill="1" applyBorder="1" applyAlignment="1" applyProtection="1">
      <alignment horizontal="center" vertical="center"/>
    </xf>
    <xf numFmtId="0" fontId="22" fillId="5" borderId="49" xfId="0" applyFont="1" applyFill="1" applyBorder="1" applyAlignment="1" applyProtection="1">
      <alignment horizontal="center" vertical="center"/>
    </xf>
    <xf numFmtId="0" fontId="22" fillId="0" borderId="56" xfId="0" applyFont="1" applyBorder="1" applyAlignment="1" applyProtection="1">
      <alignment horizontal="right" vertical="center"/>
    </xf>
    <xf numFmtId="0" fontId="22" fillId="0" borderId="46" xfId="0" applyFont="1" applyBorder="1" applyAlignment="1" applyProtection="1">
      <alignment horizontal="right" vertical="center"/>
    </xf>
    <xf numFmtId="0" fontId="22" fillId="0" borderId="52" xfId="0" applyFont="1" applyBorder="1" applyAlignment="1" applyProtection="1">
      <alignment horizontal="right" vertical="center"/>
    </xf>
    <xf numFmtId="49" fontId="22" fillId="2" borderId="40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42" xfId="0" applyNumberFormat="1" applyFont="1" applyFill="1" applyBorder="1" applyAlignment="1" applyProtection="1">
      <alignment horizontal="left" vertical="center" shrinkToFit="1"/>
      <protection locked="0"/>
    </xf>
    <xf numFmtId="0" fontId="22" fillId="2" borderId="7" xfId="0" applyFont="1" applyFill="1" applyBorder="1" applyAlignment="1" applyProtection="1">
      <alignment horizontal="left" vertical="center" shrinkToFit="1"/>
      <protection locked="0"/>
    </xf>
    <xf numFmtId="0" fontId="22" fillId="2" borderId="47" xfId="0" applyFont="1" applyFill="1" applyBorder="1" applyAlignment="1" applyProtection="1">
      <alignment horizontal="left" vertical="center" shrinkToFit="1"/>
      <protection locked="0"/>
    </xf>
    <xf numFmtId="0" fontId="22" fillId="2" borderId="5" xfId="0" applyFont="1" applyFill="1" applyBorder="1" applyAlignment="1" applyProtection="1">
      <alignment horizontal="center" vertical="center" shrinkToFit="1"/>
      <protection locked="0"/>
    </xf>
    <xf numFmtId="0" fontId="22" fillId="2" borderId="6" xfId="0" applyFont="1" applyFill="1" applyBorder="1" applyAlignment="1" applyProtection="1">
      <alignment horizontal="center" vertical="center" shrinkToFit="1"/>
      <protection locked="0"/>
    </xf>
    <xf numFmtId="49" fontId="22" fillId="2" borderId="96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97" xfId="0" applyNumberFormat="1" applyFont="1" applyFill="1" applyBorder="1" applyAlignment="1" applyProtection="1">
      <alignment horizontal="left" vertical="center" shrinkToFit="1"/>
      <protection locked="0"/>
    </xf>
    <xf numFmtId="0" fontId="2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8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45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8" xfId="0" applyFont="1" applyFill="1" applyBorder="1" applyAlignment="1" applyProtection="1">
      <alignment horizontal="left" vertical="center" shrinkToFit="1"/>
      <protection locked="0"/>
    </xf>
    <xf numFmtId="0" fontId="22" fillId="2" borderId="45" xfId="0" applyFont="1" applyFill="1" applyBorder="1" applyAlignment="1" applyProtection="1">
      <alignment horizontal="left" vertical="center" shrinkToFit="1"/>
      <protection locked="0"/>
    </xf>
    <xf numFmtId="49" fontId="22" fillId="2" borderId="8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45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53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60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5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7" xfId="0" applyNumberFormat="1" applyFont="1" applyFill="1" applyBorder="1" applyAlignment="1" applyProtection="1">
      <alignment horizontal="left" vertical="center" shrinkToFit="1"/>
      <protection locked="0"/>
    </xf>
    <xf numFmtId="49" fontId="22" fillId="2" borderId="47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7" xfId="0" applyFont="1" applyBorder="1" applyAlignment="1" applyProtection="1">
      <alignment vertical="center"/>
    </xf>
    <xf numFmtId="0" fontId="22" fillId="0" borderId="0" xfId="0" applyFont="1" applyAlignment="1" applyProtection="1">
      <alignment vertical="center"/>
    </xf>
    <xf numFmtId="0" fontId="22" fillId="2" borderId="7" xfId="0" applyFont="1" applyFill="1" applyBorder="1" applyAlignment="1" applyProtection="1">
      <alignment horizontal="center" vertical="center" shrinkToFit="1"/>
      <protection locked="0"/>
    </xf>
    <xf numFmtId="0" fontId="22" fillId="2" borderId="47" xfId="0" applyFont="1" applyFill="1" applyBorder="1" applyAlignment="1" applyProtection="1">
      <alignment horizontal="center" vertical="center" shrinkToFit="1"/>
      <protection locked="0"/>
    </xf>
    <xf numFmtId="0" fontId="23" fillId="4" borderId="56" xfId="0" applyFont="1" applyFill="1" applyBorder="1" applyAlignment="1" applyProtection="1">
      <alignment horizontal="center" vertical="center"/>
    </xf>
    <xf numFmtId="0" fontId="23" fillId="4" borderId="40" xfId="0" applyFont="1" applyFill="1" applyBorder="1" applyAlignment="1" applyProtection="1">
      <alignment horizontal="center" vertical="center"/>
    </xf>
    <xf numFmtId="0" fontId="23" fillId="4" borderId="42" xfId="0" applyFont="1" applyFill="1" applyBorder="1" applyAlignment="1" applyProtection="1">
      <alignment horizontal="center" vertical="center"/>
    </xf>
    <xf numFmtId="0" fontId="22" fillId="0" borderId="51" xfId="0" applyFont="1" applyBorder="1" applyAlignment="1" applyProtection="1">
      <alignment horizontal="left" vertical="center" shrinkToFit="1"/>
    </xf>
    <xf numFmtId="0" fontId="22" fillId="0" borderId="94" xfId="0" applyFont="1" applyBorder="1" applyAlignment="1" applyProtection="1">
      <alignment horizontal="left" vertical="center" shrinkToFit="1"/>
    </xf>
    <xf numFmtId="0" fontId="23" fillId="4" borderId="53" xfId="0" applyFont="1" applyFill="1" applyBorder="1" applyAlignment="1" applyProtection="1">
      <alignment horizontal="center" vertical="center"/>
    </xf>
    <xf numFmtId="0" fontId="23" fillId="4" borderId="60" xfId="0" applyFont="1" applyFill="1" applyBorder="1" applyAlignment="1" applyProtection="1">
      <alignment horizontal="center" vertical="center"/>
    </xf>
    <xf numFmtId="0" fontId="22" fillId="2" borderId="45" xfId="0" applyFont="1" applyFill="1" applyBorder="1" applyAlignment="1" applyProtection="1">
      <alignment horizontal="center" vertical="center" shrinkToFit="1"/>
      <protection locked="0"/>
    </xf>
    <xf numFmtId="0" fontId="29" fillId="2" borderId="92" xfId="7" applyFont="1" applyFill="1" applyBorder="1" applyAlignment="1" applyProtection="1">
      <alignment horizontal="left" vertical="center" shrinkToFit="1"/>
      <protection locked="0"/>
    </xf>
    <xf numFmtId="0" fontId="29" fillId="2" borderId="69" xfId="0" applyFont="1" applyFill="1" applyBorder="1" applyAlignment="1" applyProtection="1">
      <alignment horizontal="left" vertical="center" shrinkToFit="1"/>
      <protection locked="0"/>
    </xf>
    <xf numFmtId="0" fontId="29" fillId="2" borderId="70" xfId="0" applyFont="1" applyFill="1" applyBorder="1" applyAlignment="1" applyProtection="1">
      <alignment horizontal="left" vertical="center" shrinkToFit="1"/>
      <protection locked="0"/>
    </xf>
    <xf numFmtId="0" fontId="22" fillId="3" borderId="61" xfId="0" applyFont="1" applyFill="1" applyBorder="1" applyAlignment="1" applyProtection="1">
      <alignment horizontal="left" vertical="center"/>
      <protection locked="0"/>
    </xf>
    <xf numFmtId="0" fontId="22" fillId="3" borderId="62" xfId="0" applyFont="1" applyFill="1" applyBorder="1" applyAlignment="1" applyProtection="1">
      <alignment horizontal="left" vertical="center"/>
      <protection locked="0"/>
    </xf>
    <xf numFmtId="0" fontId="22" fillId="0" borderId="8" xfId="0" applyFont="1" applyBorder="1" applyAlignment="1" applyProtection="1">
      <alignment horizontal="center"/>
    </xf>
    <xf numFmtId="0" fontId="22" fillId="0" borderId="45" xfId="0" applyFont="1" applyBorder="1" applyAlignment="1" applyProtection="1">
      <alignment horizontal="center"/>
    </xf>
    <xf numFmtId="0" fontId="22" fillId="3" borderId="5" xfId="0" applyFont="1" applyFill="1" applyBorder="1" applyAlignment="1" applyProtection="1">
      <alignment horizontal="left" vertical="center"/>
      <protection locked="0"/>
    </xf>
    <xf numFmtId="0" fontId="22" fillId="3" borderId="7" xfId="0" applyFont="1" applyFill="1" applyBorder="1" applyAlignment="1" applyProtection="1">
      <alignment horizontal="left" vertical="center"/>
      <protection locked="0"/>
    </xf>
    <xf numFmtId="0" fontId="22" fillId="3" borderId="47" xfId="0" applyFont="1" applyFill="1" applyBorder="1" applyAlignment="1" applyProtection="1">
      <alignment horizontal="left" vertical="center"/>
      <protection locked="0"/>
    </xf>
    <xf numFmtId="0" fontId="22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2" fillId="2" borderId="6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5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7" xfId="0" applyNumberFormat="1" applyFont="1" applyFill="1" applyBorder="1" applyAlignment="1" applyProtection="1">
      <alignment horizontal="center" vertical="center" shrinkToFit="1"/>
      <protection locked="0"/>
    </xf>
    <xf numFmtId="49" fontId="22" fillId="2" borderId="47" xfId="0" applyNumberFormat="1" applyFont="1" applyFill="1" applyBorder="1" applyAlignment="1" applyProtection="1">
      <alignment horizontal="center" vertical="center" shrinkToFit="1"/>
      <protection locked="0"/>
    </xf>
    <xf numFmtId="0" fontId="22" fillId="3" borderId="5" xfId="0" applyFont="1" applyFill="1" applyBorder="1" applyAlignment="1" applyProtection="1">
      <alignment horizontal="center" vertical="center"/>
      <protection locked="0"/>
    </xf>
    <xf numFmtId="0" fontId="22" fillId="3" borderId="6" xfId="0" applyFont="1" applyFill="1" applyBorder="1" applyAlignment="1" applyProtection="1">
      <alignment horizontal="center" vertical="center"/>
      <protection locked="0"/>
    </xf>
    <xf numFmtId="0" fontId="32" fillId="3" borderId="5" xfId="0" applyFont="1" applyFill="1" applyBorder="1" applyAlignment="1" applyProtection="1">
      <alignment horizontal="center" vertical="center"/>
      <protection locked="0"/>
    </xf>
    <xf numFmtId="0" fontId="32" fillId="3" borderId="7" xfId="0" applyFont="1" applyFill="1" applyBorder="1" applyAlignment="1" applyProtection="1">
      <alignment horizontal="center" vertical="center"/>
      <protection locked="0"/>
    </xf>
    <xf numFmtId="0" fontId="32" fillId="3" borderId="47" xfId="0" applyFont="1" applyFill="1" applyBorder="1" applyAlignment="1" applyProtection="1">
      <alignment horizontal="center" vertical="center"/>
      <protection locked="0"/>
    </xf>
    <xf numFmtId="0" fontId="22" fillId="5" borderId="73" xfId="0" applyFont="1" applyFill="1" applyBorder="1" applyAlignment="1" applyProtection="1">
      <alignment horizontal="center" vertical="center"/>
    </xf>
    <xf numFmtId="0" fontId="22" fillId="5" borderId="67" xfId="0" applyFont="1" applyFill="1" applyBorder="1" applyAlignment="1" applyProtection="1">
      <alignment horizontal="center" vertical="center"/>
    </xf>
    <xf numFmtId="0" fontId="22" fillId="5" borderId="68" xfId="0" applyFont="1" applyFill="1" applyBorder="1" applyAlignment="1" applyProtection="1">
      <alignment horizontal="center" vertical="center"/>
    </xf>
    <xf numFmtId="0" fontId="22" fillId="3" borderId="73" xfId="0" applyFont="1" applyFill="1" applyBorder="1" applyAlignment="1" applyProtection="1">
      <alignment horizontal="left" vertical="center"/>
      <protection locked="0"/>
    </xf>
    <xf numFmtId="0" fontId="22" fillId="3" borderId="72" xfId="0" applyFont="1" applyFill="1" applyBorder="1" applyAlignment="1" applyProtection="1">
      <alignment horizontal="left" vertical="center"/>
      <protection locked="0"/>
    </xf>
    <xf numFmtId="0" fontId="22" fillId="0" borderId="46" xfId="0" applyFont="1" applyBorder="1" applyAlignment="1" applyProtection="1">
      <alignment horizontal="right" vertical="center" wrapText="1"/>
    </xf>
    <xf numFmtId="0" fontId="22" fillId="2" borderId="92" xfId="0" applyFont="1" applyFill="1" applyBorder="1" applyAlignment="1" applyProtection="1">
      <alignment horizontal="center" vertical="center" shrinkToFit="1"/>
      <protection locked="0"/>
    </xf>
    <xf numFmtId="0" fontId="22" fillId="2" borderId="93" xfId="0" applyFont="1" applyFill="1" applyBorder="1" applyAlignment="1" applyProtection="1">
      <alignment horizontal="center" vertical="center" shrinkToFit="1"/>
      <protection locked="0"/>
    </xf>
    <xf numFmtId="0" fontId="22" fillId="5" borderId="92" xfId="0" applyFont="1" applyFill="1" applyBorder="1" applyAlignment="1" applyProtection="1">
      <alignment horizontal="center" vertical="center"/>
    </xf>
    <xf numFmtId="0" fontId="22" fillId="5" borderId="69" xfId="0" applyFont="1" applyFill="1" applyBorder="1" applyAlignment="1" applyProtection="1">
      <alignment horizontal="center" vertical="center"/>
    </xf>
    <xf numFmtId="0" fontId="22" fillId="5" borderId="70" xfId="0" applyFont="1" applyFill="1" applyBorder="1" applyAlignment="1" applyProtection="1">
      <alignment horizontal="center" vertical="center"/>
    </xf>
    <xf numFmtId="0" fontId="22" fillId="2" borderId="61" xfId="0" applyFont="1" applyFill="1" applyBorder="1" applyAlignment="1" applyProtection="1">
      <alignment horizontal="left" vertical="center" shrinkToFit="1"/>
      <protection locked="0"/>
    </xf>
    <xf numFmtId="0" fontId="22" fillId="2" borderId="62" xfId="0" applyFont="1" applyFill="1" applyBorder="1" applyAlignment="1" applyProtection="1">
      <alignment horizontal="left" vertical="center" shrinkToFit="1"/>
      <protection locked="0"/>
    </xf>
    <xf numFmtId="0" fontId="22" fillId="0" borderId="4" xfId="0" applyFont="1" applyBorder="1" applyAlignment="1" applyProtection="1">
      <alignment horizontal="right" vertical="center"/>
    </xf>
    <xf numFmtId="0" fontId="22" fillId="0" borderId="8" xfId="0" applyFont="1" applyFill="1" applyBorder="1" applyAlignment="1" applyProtection="1">
      <alignment horizontal="center" vertical="center" wrapText="1"/>
    </xf>
    <xf numFmtId="0" fontId="22" fillId="0" borderId="8" xfId="0" applyFont="1" applyFill="1" applyBorder="1" applyAlignment="1" applyProtection="1">
      <alignment horizontal="center" vertical="center"/>
    </xf>
    <xf numFmtId="0" fontId="22" fillId="2" borderId="8" xfId="0" applyFont="1" applyFill="1" applyBorder="1" applyAlignment="1" applyProtection="1">
      <alignment horizontal="left" vertical="top" wrapText="1"/>
      <protection locked="0"/>
    </xf>
    <xf numFmtId="0" fontId="22" fillId="0" borderId="2" xfId="0" applyFont="1" applyFill="1" applyBorder="1" applyAlignment="1" applyProtection="1">
      <alignment horizontal="center" vertical="center"/>
    </xf>
    <xf numFmtId="0" fontId="22" fillId="0" borderId="17" xfId="0" applyFont="1" applyFill="1" applyBorder="1" applyAlignment="1" applyProtection="1">
      <alignment horizontal="center" vertical="center"/>
    </xf>
    <xf numFmtId="0" fontId="22" fillId="0" borderId="9" xfId="0" applyFont="1" applyFill="1" applyBorder="1" applyAlignment="1" applyProtection="1">
      <alignment horizontal="center" vertical="center"/>
    </xf>
    <xf numFmtId="0" fontId="23" fillId="4" borderId="2" xfId="0" applyFont="1" applyFill="1" applyBorder="1" applyAlignment="1" applyProtection="1">
      <alignment horizontal="center" vertical="center"/>
    </xf>
    <xf numFmtId="0" fontId="23" fillId="4" borderId="4" xfId="0" applyFont="1" applyFill="1" applyBorder="1" applyAlignment="1" applyProtection="1">
      <alignment horizontal="center" vertical="center"/>
    </xf>
    <xf numFmtId="0" fontId="23" fillId="4" borderId="49" xfId="0" applyFont="1" applyFill="1" applyBorder="1" applyAlignment="1" applyProtection="1">
      <alignment horizontal="center" vertical="center"/>
    </xf>
    <xf numFmtId="0" fontId="22" fillId="2" borderId="4" xfId="0" applyFont="1" applyFill="1" applyBorder="1" applyAlignment="1" applyProtection="1">
      <alignment horizontal="center" vertical="center" shrinkToFit="1"/>
      <protection locked="0"/>
    </xf>
    <xf numFmtId="0" fontId="22" fillId="2" borderId="17" xfId="0" applyFont="1" applyFill="1" applyBorder="1" applyAlignment="1" applyProtection="1">
      <alignment horizontal="center" vertical="center" shrinkToFit="1"/>
      <protection locked="0"/>
    </xf>
    <xf numFmtId="0" fontId="22" fillId="2" borderId="0" xfId="0" applyFont="1" applyFill="1" applyBorder="1" applyAlignment="1" applyProtection="1">
      <alignment horizontal="center" vertical="center" shrinkToFit="1"/>
      <protection locked="0"/>
    </xf>
    <xf numFmtId="0" fontId="22" fillId="2" borderId="18" xfId="0" applyFont="1" applyFill="1" applyBorder="1" applyAlignment="1" applyProtection="1">
      <alignment horizontal="center" vertical="center" shrinkToFit="1"/>
      <protection locked="0"/>
    </xf>
    <xf numFmtId="0" fontId="22" fillId="2" borderId="9" xfId="0" applyFont="1" applyFill="1" applyBorder="1" applyAlignment="1" applyProtection="1">
      <alignment horizontal="center" vertical="center" shrinkToFit="1"/>
      <protection locked="0"/>
    </xf>
    <xf numFmtId="0" fontId="22" fillId="2" borderId="1" xfId="0" applyFont="1" applyFill="1" applyBorder="1" applyAlignment="1" applyProtection="1">
      <alignment horizontal="center" vertical="center" shrinkToFit="1"/>
      <protection locked="0"/>
    </xf>
    <xf numFmtId="0" fontId="22" fillId="2" borderId="10" xfId="0" applyFont="1" applyFill="1" applyBorder="1" applyAlignment="1" applyProtection="1">
      <alignment horizontal="center" vertical="center" shrinkToFit="1"/>
      <protection locked="0"/>
    </xf>
    <xf numFmtId="0" fontId="22" fillId="0" borderId="58" xfId="0" applyFont="1" applyBorder="1" applyAlignment="1" applyProtection="1">
      <alignment horizontal="right" vertical="center" wrapText="1"/>
    </xf>
    <xf numFmtId="0" fontId="22" fillId="0" borderId="58" xfId="0" applyFont="1" applyBorder="1" applyAlignment="1" applyProtection="1">
      <alignment horizontal="right" vertical="center"/>
    </xf>
    <xf numFmtId="0" fontId="22" fillId="0" borderId="56" xfId="0" applyFont="1" applyBorder="1" applyAlignment="1" applyProtection="1">
      <alignment horizontal="right" vertical="center" wrapText="1"/>
    </xf>
    <xf numFmtId="0" fontId="22" fillId="2" borderId="73" xfId="0" applyFont="1" applyFill="1" applyBorder="1" applyAlignment="1" applyProtection="1">
      <alignment horizontal="left" vertical="center" shrinkToFit="1"/>
      <protection locked="0"/>
    </xf>
    <xf numFmtId="0" fontId="22" fillId="2" borderId="67" xfId="0" applyFont="1" applyFill="1" applyBorder="1" applyAlignment="1" applyProtection="1">
      <alignment horizontal="left" vertical="center" shrinkToFit="1"/>
      <protection locked="0"/>
    </xf>
    <xf numFmtId="0" fontId="22" fillId="2" borderId="68" xfId="0" applyFont="1" applyFill="1" applyBorder="1" applyAlignment="1" applyProtection="1">
      <alignment horizontal="left" vertical="center" shrinkToFit="1"/>
      <protection locked="0"/>
    </xf>
    <xf numFmtId="0" fontId="20" fillId="0" borderId="2" xfId="4" applyFont="1" applyBorder="1" applyAlignment="1" applyProtection="1">
      <alignment horizontal="center" vertical="center"/>
    </xf>
    <xf numFmtId="0" fontId="20" fillId="0" borderId="4" xfId="4" applyFont="1" applyBorder="1" applyAlignment="1" applyProtection="1">
      <alignment horizontal="center" vertical="center"/>
    </xf>
    <xf numFmtId="0" fontId="20" fillId="0" borderId="3" xfId="4" applyFont="1" applyBorder="1" applyAlignment="1" applyProtection="1">
      <alignment horizontal="center" vertical="center"/>
    </xf>
    <xf numFmtId="0" fontId="20" fillId="0" borderId="9" xfId="4" applyFont="1" applyBorder="1" applyAlignment="1" applyProtection="1">
      <alignment horizontal="center" vertical="center"/>
    </xf>
    <xf numFmtId="0" fontId="20" fillId="0" borderId="1" xfId="4" applyFont="1" applyBorder="1" applyAlignment="1" applyProtection="1">
      <alignment horizontal="center" vertical="center"/>
    </xf>
    <xf numFmtId="0" fontId="20" fillId="0" borderId="10" xfId="4" applyFont="1" applyBorder="1" applyAlignment="1" applyProtection="1">
      <alignment horizontal="center" vertical="center"/>
    </xf>
    <xf numFmtId="0" fontId="20" fillId="0" borderId="129" xfId="4" applyFont="1" applyBorder="1" applyAlignment="1" applyProtection="1">
      <alignment horizontal="center" vertical="center"/>
    </xf>
    <xf numFmtId="0" fontId="20" fillId="0" borderId="130" xfId="4" applyFont="1" applyBorder="1" applyAlignment="1" applyProtection="1">
      <alignment horizontal="center" vertical="center"/>
    </xf>
    <xf numFmtId="0" fontId="20" fillId="0" borderId="131" xfId="4" applyFont="1" applyBorder="1" applyAlignment="1" applyProtection="1">
      <alignment horizontal="center" vertical="center"/>
    </xf>
    <xf numFmtId="0" fontId="42" fillId="0" borderId="0" xfId="4" applyFont="1" applyAlignment="1" applyProtection="1">
      <alignment horizontal="center" vertical="center"/>
    </xf>
    <xf numFmtId="0" fontId="42" fillId="0" borderId="48" xfId="4" applyFont="1" applyBorder="1" applyAlignment="1" applyProtection="1">
      <alignment horizontal="center" vertical="center"/>
    </xf>
    <xf numFmtId="0" fontId="41" fillId="0" borderId="41" xfId="4" applyFont="1" applyBorder="1" applyAlignment="1" applyProtection="1">
      <alignment horizontal="center" vertical="center"/>
    </xf>
    <xf numFmtId="0" fontId="41" fillId="0" borderId="38" xfId="4" applyFont="1" applyBorder="1" applyAlignment="1" applyProtection="1">
      <alignment horizontal="center" vertical="center"/>
    </xf>
    <xf numFmtId="0" fontId="41" fillId="0" borderId="66" xfId="4" applyFont="1" applyBorder="1" applyAlignment="1" applyProtection="1">
      <alignment horizontal="center" vertical="center"/>
    </xf>
    <xf numFmtId="0" fontId="41" fillId="0" borderId="9" xfId="4" applyFont="1" applyBorder="1" applyAlignment="1" applyProtection="1">
      <alignment horizontal="center" vertical="center"/>
    </xf>
    <xf numFmtId="0" fontId="41" fillId="0" borderId="1" xfId="4" applyFont="1" applyBorder="1" applyAlignment="1" applyProtection="1">
      <alignment horizontal="center" vertical="center"/>
    </xf>
    <xf numFmtId="0" fontId="41" fillId="0" borderId="50" xfId="4" applyFont="1" applyBorder="1" applyAlignment="1" applyProtection="1">
      <alignment horizontal="center" vertical="center"/>
    </xf>
    <xf numFmtId="0" fontId="20" fillId="0" borderId="57" xfId="4" applyFont="1" applyBorder="1" applyAlignment="1" applyProtection="1">
      <alignment horizontal="center" vertical="center"/>
    </xf>
    <xf numFmtId="0" fontId="20" fillId="0" borderId="58" xfId="4" applyFont="1" applyBorder="1" applyAlignment="1" applyProtection="1">
      <alignment horizontal="center" vertical="center"/>
    </xf>
    <xf numFmtId="0" fontId="20" fillId="0" borderId="0" xfId="4" applyFont="1" applyBorder="1" applyAlignment="1" applyProtection="1">
      <alignment horizontal="center" vertical="center"/>
    </xf>
    <xf numFmtId="0" fontId="20" fillId="0" borderId="18" xfId="4" applyFont="1" applyBorder="1" applyAlignment="1" applyProtection="1">
      <alignment horizontal="center" vertical="center"/>
    </xf>
    <xf numFmtId="0" fontId="20" fillId="0" borderId="7" xfId="4" applyFont="1" applyBorder="1" applyAlignment="1" applyProtection="1">
      <alignment horizontal="center" vertical="center" shrinkToFit="1"/>
    </xf>
    <xf numFmtId="0" fontId="20" fillId="0" borderId="7" xfId="4" applyFont="1" applyBorder="1" applyAlignment="1" applyProtection="1">
      <alignment vertical="center" shrinkToFit="1"/>
    </xf>
    <xf numFmtId="0" fontId="20" fillId="0" borderId="47" xfId="4" applyFont="1" applyBorder="1" applyAlignment="1" applyProtection="1">
      <alignment vertical="center" shrinkToFit="1"/>
    </xf>
    <xf numFmtId="0" fontId="20" fillId="0" borderId="7" xfId="4" applyFont="1" applyBorder="1" applyAlignment="1" applyProtection="1">
      <alignment horizontal="left" vertical="center" shrinkToFit="1"/>
    </xf>
    <xf numFmtId="0" fontId="20" fillId="0" borderId="47" xfId="4" applyFont="1" applyBorder="1" applyAlignment="1" applyProtection="1">
      <alignment horizontal="left" vertical="center" shrinkToFit="1"/>
    </xf>
    <xf numFmtId="0" fontId="20" fillId="0" borderId="46" xfId="4" applyFont="1" applyBorder="1" applyAlignment="1" applyProtection="1">
      <alignment horizontal="center" vertical="center" wrapText="1"/>
    </xf>
    <xf numFmtId="0" fontId="20" fillId="0" borderId="8" xfId="4" applyFont="1" applyBorder="1" applyAlignment="1" applyProtection="1">
      <alignment horizontal="center" vertical="center" wrapText="1"/>
    </xf>
    <xf numFmtId="0" fontId="20" fillId="0" borderId="5" xfId="4" applyFont="1" applyBorder="1" applyAlignment="1" applyProtection="1">
      <alignment horizontal="left" vertical="center" shrinkToFit="1"/>
    </xf>
    <xf numFmtId="0" fontId="20" fillId="0" borderId="1" xfId="4" applyFont="1" applyBorder="1" applyAlignment="1" applyProtection="1">
      <alignment horizontal="left" vertical="center" shrinkToFit="1"/>
    </xf>
    <xf numFmtId="0" fontId="20" fillId="0" borderId="6" xfId="4" applyFont="1" applyBorder="1" applyAlignment="1" applyProtection="1">
      <alignment horizontal="left" vertical="center" shrinkToFit="1"/>
    </xf>
    <xf numFmtId="0" fontId="20" fillId="0" borderId="8" xfId="4" applyFont="1" applyBorder="1" applyAlignment="1" applyProtection="1">
      <alignment horizontal="center" vertical="center"/>
    </xf>
    <xf numFmtId="0" fontId="20" fillId="0" borderId="45" xfId="4" applyFont="1" applyBorder="1" applyAlignment="1" applyProtection="1">
      <alignment horizontal="center" vertical="center"/>
    </xf>
    <xf numFmtId="0" fontId="20" fillId="0" borderId="57" xfId="4" applyFont="1" applyBorder="1" applyAlignment="1" applyProtection="1">
      <alignment horizontal="center" vertical="center" wrapText="1"/>
    </xf>
    <xf numFmtId="0" fontId="20" fillId="0" borderId="43" xfId="4" applyFont="1" applyBorder="1" applyAlignment="1" applyProtection="1">
      <alignment horizontal="center" vertical="center"/>
    </xf>
    <xf numFmtId="0" fontId="20" fillId="0" borderId="6" xfId="4" applyFont="1" applyBorder="1" applyAlignment="1" applyProtection="1">
      <alignment vertical="center" shrinkToFit="1"/>
    </xf>
    <xf numFmtId="0" fontId="20" fillId="0" borderId="1" xfId="4" applyFont="1" applyBorder="1" applyAlignment="1" applyProtection="1">
      <alignment vertical="center" shrinkToFit="1"/>
    </xf>
    <xf numFmtId="0" fontId="20" fillId="0" borderId="10" xfId="4" applyFont="1" applyBorder="1" applyAlignment="1" applyProtection="1">
      <alignment vertical="center" shrinkToFit="1"/>
    </xf>
    <xf numFmtId="0" fontId="20" fillId="0" borderId="4" xfId="4" applyFont="1" applyBorder="1" applyAlignment="1" applyProtection="1">
      <alignment vertical="center" shrinkToFit="1"/>
    </xf>
    <xf numFmtId="0" fontId="20" fillId="0" borderId="49" xfId="4" applyFont="1" applyBorder="1" applyAlignment="1" applyProtection="1">
      <alignment vertical="center" shrinkToFit="1"/>
    </xf>
    <xf numFmtId="0" fontId="20" fillId="0" borderId="46" xfId="4" applyFont="1" applyBorder="1" applyAlignment="1" applyProtection="1">
      <alignment horizontal="center" vertical="center"/>
    </xf>
    <xf numFmtId="0" fontId="38" fillId="0" borderId="8" xfId="4" applyFont="1" applyBorder="1" applyAlignment="1" applyProtection="1">
      <alignment horizontal="center" vertical="center" shrinkToFit="1"/>
    </xf>
    <xf numFmtId="0" fontId="38" fillId="0" borderId="45" xfId="4" applyFont="1" applyBorder="1" applyAlignment="1" applyProtection="1">
      <alignment horizontal="center" vertical="center" shrinkToFit="1"/>
    </xf>
    <xf numFmtId="0" fontId="20" fillId="0" borderId="51" xfId="4" applyFont="1" applyBorder="1" applyAlignment="1" applyProtection="1">
      <alignment horizontal="center" vertical="center"/>
    </xf>
    <xf numFmtId="0" fontId="20" fillId="0" borderId="44" xfId="4" applyFont="1" applyBorder="1" applyAlignment="1" applyProtection="1">
      <alignment horizontal="center" vertical="center"/>
    </xf>
    <xf numFmtId="0" fontId="20" fillId="0" borderId="52" xfId="4" applyFont="1" applyBorder="1" applyAlignment="1" applyProtection="1">
      <alignment horizontal="center" vertical="center"/>
    </xf>
    <xf numFmtId="0" fontId="20" fillId="0" borderId="53" xfId="4" applyFont="1" applyBorder="1" applyAlignment="1" applyProtection="1">
      <alignment horizontal="center" vertical="center"/>
    </xf>
    <xf numFmtId="0" fontId="20" fillId="0" borderId="63" xfId="4" applyFont="1" applyBorder="1" applyAlignment="1" applyProtection="1">
      <alignment horizontal="center" vertical="center"/>
    </xf>
    <xf numFmtId="0" fontId="20" fillId="0" borderId="54" xfId="4" applyFont="1" applyBorder="1" applyAlignment="1" applyProtection="1">
      <alignment horizontal="center" vertical="center"/>
    </xf>
    <xf numFmtId="0" fontId="20" fillId="0" borderId="64" xfId="4" applyFont="1" applyBorder="1" applyAlignment="1" applyProtection="1">
      <alignment horizontal="center" vertical="center"/>
    </xf>
    <xf numFmtId="0" fontId="43" fillId="0" borderId="2" xfId="4" applyFont="1" applyBorder="1" applyAlignment="1" applyProtection="1">
      <alignment horizontal="center" vertical="center" shrinkToFit="1"/>
    </xf>
    <xf numFmtId="0" fontId="43" fillId="0" borderId="4" xfId="4" applyFont="1" applyBorder="1" applyAlignment="1" applyProtection="1">
      <alignment horizontal="center" vertical="center" shrinkToFit="1"/>
    </xf>
    <xf numFmtId="0" fontId="43" fillId="0" borderId="49" xfId="4" applyFont="1" applyBorder="1" applyAlignment="1" applyProtection="1">
      <alignment horizontal="center" vertical="center" shrinkToFit="1"/>
    </xf>
    <xf numFmtId="0" fontId="43" fillId="0" borderId="17" xfId="4" applyFont="1" applyBorder="1" applyAlignment="1" applyProtection="1">
      <alignment horizontal="center" vertical="center" shrinkToFit="1"/>
    </xf>
    <xf numFmtId="0" fontId="43" fillId="0" borderId="0" xfId="4" applyFont="1" applyBorder="1" applyAlignment="1" applyProtection="1">
      <alignment horizontal="center" vertical="center" shrinkToFit="1"/>
    </xf>
    <xf numFmtId="0" fontId="43" fillId="0" borderId="48" xfId="4" applyFont="1" applyBorder="1" applyAlignment="1" applyProtection="1">
      <alignment horizontal="center" vertical="center" shrinkToFit="1"/>
    </xf>
    <xf numFmtId="0" fontId="43" fillId="0" borderId="65" xfId="4" applyFont="1" applyBorder="1" applyAlignment="1" applyProtection="1">
      <alignment horizontal="center" vertical="center" shrinkToFit="1"/>
    </xf>
    <xf numFmtId="0" fontId="43" fillId="0" borderId="54" xfId="4" applyFont="1" applyBorder="1" applyAlignment="1" applyProtection="1">
      <alignment horizontal="center" vertical="center" shrinkToFit="1"/>
    </xf>
    <xf numFmtId="0" fontId="43" fillId="0" borderId="55" xfId="4" applyFont="1" applyBorder="1" applyAlignment="1" applyProtection="1">
      <alignment horizontal="center" vertical="center" shrinkToFit="1"/>
    </xf>
    <xf numFmtId="0" fontId="20" fillId="0" borderId="56" xfId="4" applyFont="1" applyBorder="1" applyAlignment="1" applyProtection="1">
      <alignment horizontal="center" vertical="center"/>
    </xf>
    <xf numFmtId="0" fontId="20" fillId="0" borderId="40" xfId="4" applyFont="1" applyBorder="1" applyAlignment="1" applyProtection="1">
      <alignment horizontal="center" vertical="center"/>
    </xf>
    <xf numFmtId="0" fontId="20" fillId="0" borderId="105" xfId="4" applyFont="1" applyBorder="1" applyAlignment="1" applyProtection="1">
      <alignment horizontal="center" vertical="center" wrapText="1"/>
    </xf>
    <xf numFmtId="0" fontId="20" fillId="0" borderId="106" xfId="4" applyFont="1" applyBorder="1" applyAlignment="1" applyProtection="1">
      <alignment horizontal="center" vertical="center" wrapText="1"/>
    </xf>
    <xf numFmtId="0" fontId="20" fillId="0" borderId="107" xfId="4" applyFont="1" applyBorder="1" applyAlignment="1" applyProtection="1">
      <alignment horizontal="center" vertical="center" wrapText="1"/>
    </xf>
    <xf numFmtId="0" fontId="20" fillId="0" borderId="108" xfId="4" applyFont="1" applyBorder="1" applyAlignment="1" applyProtection="1">
      <alignment horizontal="center" vertical="center" wrapText="1"/>
    </xf>
    <xf numFmtId="0" fontId="20" fillId="0" borderId="109" xfId="4" applyFont="1" applyBorder="1" applyAlignment="1" applyProtection="1">
      <alignment horizontal="center" vertical="center" wrapText="1"/>
    </xf>
    <xf numFmtId="0" fontId="20" fillId="0" borderId="110" xfId="4" applyFont="1" applyBorder="1" applyAlignment="1" applyProtection="1">
      <alignment horizontal="center" vertical="center" wrapText="1"/>
    </xf>
    <xf numFmtId="0" fontId="38" fillId="0" borderId="5" xfId="4" applyFont="1" applyBorder="1" applyAlignment="1" applyProtection="1">
      <alignment horizontal="center" vertical="center" shrinkToFit="1"/>
    </xf>
    <xf numFmtId="0" fontId="38" fillId="0" borderId="7" xfId="4" applyFont="1" applyBorder="1" applyAlignment="1" applyProtection="1">
      <alignment horizontal="center" vertical="center" shrinkToFit="1"/>
    </xf>
    <xf numFmtId="0" fontId="38" fillId="0" borderId="47" xfId="4" applyFont="1" applyBorder="1" applyAlignment="1" applyProtection="1">
      <alignment horizontal="center" vertical="center" shrinkToFit="1"/>
    </xf>
    <xf numFmtId="0" fontId="20" fillId="0" borderId="61" xfId="4" applyFont="1" applyBorder="1" applyAlignment="1" applyProtection="1">
      <alignment horizontal="center" vertical="center"/>
    </xf>
    <xf numFmtId="0" fontId="20" fillId="0" borderId="62" xfId="4" applyFont="1" applyBorder="1" applyAlignment="1" applyProtection="1">
      <alignment horizontal="center" vertical="center"/>
    </xf>
    <xf numFmtId="0" fontId="20" fillId="0" borderId="50" xfId="4" applyFont="1" applyBorder="1" applyAlignment="1" applyProtection="1">
      <alignment horizontal="left" vertical="center" shrinkToFit="1"/>
    </xf>
    <xf numFmtId="0" fontId="41" fillId="0" borderId="0" xfId="4" applyFont="1" applyBorder="1" applyAlignment="1" applyProtection="1">
      <alignment horizontal="center" vertical="center"/>
    </xf>
    <xf numFmtId="0" fontId="38" fillId="0" borderId="0" xfId="4" applyFont="1" applyAlignment="1" applyProtection="1">
      <alignment horizontal="left" vertical="center" shrinkToFit="1"/>
    </xf>
    <xf numFmtId="0" fontId="38" fillId="0" borderId="54" xfId="4" applyFont="1" applyBorder="1" applyAlignment="1" applyProtection="1">
      <alignment horizontal="left" vertical="center" shrinkToFit="1"/>
    </xf>
    <xf numFmtId="0" fontId="38" fillId="0" borderId="55" xfId="4" applyFont="1" applyBorder="1" applyAlignment="1" applyProtection="1">
      <alignment horizontal="left" vertical="center" shrinkToFit="1"/>
    </xf>
    <xf numFmtId="0" fontId="37" fillId="0" borderId="4" xfId="4" applyFont="1" applyBorder="1" applyAlignment="1" applyProtection="1">
      <alignment horizontal="left" vertical="center" shrinkToFit="1"/>
    </xf>
    <xf numFmtId="0" fontId="37" fillId="0" borderId="49" xfId="4" applyFont="1" applyBorder="1" applyAlignment="1" applyProtection="1">
      <alignment horizontal="left" vertical="center" shrinkToFit="1"/>
    </xf>
    <xf numFmtId="0" fontId="37" fillId="0" borderId="0" xfId="4" applyFont="1" applyBorder="1" applyAlignment="1" applyProtection="1">
      <alignment horizontal="left" vertical="center" shrinkToFit="1"/>
    </xf>
    <xf numFmtId="0" fontId="37" fillId="0" borderId="48" xfId="4" applyFont="1" applyBorder="1" applyAlignment="1" applyProtection="1">
      <alignment horizontal="left" vertical="center" shrinkToFit="1"/>
    </xf>
    <xf numFmtId="0" fontId="20" fillId="0" borderId="0" xfId="4" applyFont="1" applyBorder="1" applyAlignment="1" applyProtection="1">
      <alignment horizontal="left" vertical="center" shrinkToFit="1"/>
    </xf>
    <xf numFmtId="0" fontId="20" fillId="0" borderId="48" xfId="4" applyFont="1" applyBorder="1" applyAlignment="1" applyProtection="1">
      <alignment horizontal="left" vertical="center" shrinkToFit="1"/>
    </xf>
    <xf numFmtId="0" fontId="38" fillId="0" borderId="4" xfId="4" applyFont="1" applyBorder="1" applyAlignment="1" applyProtection="1">
      <alignment horizontal="center" vertical="center" shrinkToFit="1"/>
    </xf>
    <xf numFmtId="0" fontId="20" fillId="0" borderId="38" xfId="4" applyFont="1" applyBorder="1" applyAlignment="1" applyProtection="1">
      <alignment vertical="center" shrinkToFit="1"/>
    </xf>
    <xf numFmtId="0" fontId="20" fillId="0" borderId="39" xfId="4" applyFont="1" applyBorder="1" applyAlignment="1" applyProtection="1">
      <alignment vertical="center" shrinkToFit="1"/>
    </xf>
    <xf numFmtId="0" fontId="20" fillId="0" borderId="17" xfId="4" applyFont="1" applyBorder="1" applyAlignment="1" applyProtection="1">
      <alignment horizontal="center" vertical="center"/>
    </xf>
    <xf numFmtId="0" fontId="40" fillId="0" borderId="0" xfId="4" applyFont="1" applyAlignment="1" applyProtection="1">
      <alignment horizontal="center" vertical="center" textRotation="255" readingOrder="1"/>
    </xf>
    <xf numFmtId="0" fontId="20" fillId="0" borderId="4" xfId="4" applyFont="1" applyBorder="1" applyAlignment="1" applyProtection="1">
      <alignment horizontal="left" vertical="center"/>
    </xf>
    <xf numFmtId="0" fontId="20" fillId="0" borderId="0" xfId="4" applyFont="1" applyBorder="1" applyAlignment="1" applyProtection="1">
      <alignment horizontal="left" vertical="center"/>
    </xf>
    <xf numFmtId="0" fontId="37" fillId="0" borderId="17" xfId="4" applyFont="1" applyBorder="1" applyAlignment="1" applyProtection="1">
      <alignment horizontal="left" vertical="center" shrinkToFit="1"/>
    </xf>
    <xf numFmtId="0" fontId="38" fillId="0" borderId="9" xfId="4" applyFont="1" applyBorder="1" applyAlignment="1" applyProtection="1">
      <alignment horizontal="left" vertical="center" shrinkToFit="1"/>
    </xf>
    <xf numFmtId="0" fontId="38" fillId="0" borderId="1" xfId="4" applyFont="1" applyBorder="1" applyAlignment="1" applyProtection="1">
      <alignment horizontal="left" vertical="center" shrinkToFit="1"/>
    </xf>
    <xf numFmtId="0" fontId="20" fillId="0" borderId="50" xfId="4" applyFont="1" applyBorder="1" applyAlignment="1" applyProtection="1">
      <alignment horizontal="center" vertical="center"/>
    </xf>
    <xf numFmtId="0" fontId="43" fillId="0" borderId="8" xfId="4" applyFont="1" applyBorder="1" applyAlignment="1" applyProtection="1">
      <alignment horizontal="center" vertical="center" shrinkToFit="1"/>
    </xf>
    <xf numFmtId="0" fontId="43" fillId="0" borderId="45" xfId="4" applyFont="1" applyBorder="1" applyAlignment="1" applyProtection="1">
      <alignment horizontal="center" vertical="center" shrinkToFit="1"/>
    </xf>
    <xf numFmtId="0" fontId="43" fillId="0" borderId="44" xfId="4" applyFont="1" applyBorder="1" applyAlignment="1" applyProtection="1">
      <alignment horizontal="center" vertical="center" shrinkToFit="1"/>
    </xf>
    <xf numFmtId="0" fontId="43" fillId="0" borderId="59" xfId="4" applyFont="1" applyBorder="1" applyAlignment="1" applyProtection="1">
      <alignment horizontal="center" vertical="center" shrinkToFit="1"/>
    </xf>
    <xf numFmtId="0" fontId="43" fillId="0" borderId="53" xfId="4" applyFont="1" applyBorder="1" applyAlignment="1" applyProtection="1">
      <alignment horizontal="center" vertical="center" shrinkToFit="1"/>
    </xf>
    <xf numFmtId="0" fontId="43" fillId="0" borderId="60" xfId="4" applyFont="1" applyBorder="1" applyAlignment="1" applyProtection="1">
      <alignment horizontal="center" vertical="center" shrinkToFit="1"/>
    </xf>
    <xf numFmtId="0" fontId="34" fillId="0" borderId="0" xfId="4" applyFont="1" applyAlignment="1" applyProtection="1">
      <alignment horizontal="center" vertical="center"/>
    </xf>
    <xf numFmtId="0" fontId="20" fillId="0" borderId="37" xfId="4" applyFont="1" applyBorder="1" applyAlignment="1" applyProtection="1">
      <alignment horizontal="center" vertical="center" wrapText="1"/>
    </xf>
    <xf numFmtId="0" fontId="20" fillId="0" borderId="38" xfId="4" applyFont="1" applyBorder="1" applyAlignment="1" applyProtection="1">
      <alignment horizontal="center" vertical="center" wrapText="1"/>
    </xf>
    <xf numFmtId="0" fontId="20" fillId="0" borderId="39" xfId="4" applyFont="1" applyBorder="1" applyAlignment="1" applyProtection="1">
      <alignment horizontal="center" vertical="center" wrapText="1"/>
    </xf>
    <xf numFmtId="0" fontId="20" fillId="0" borderId="58" xfId="4" applyFont="1" applyBorder="1" applyAlignment="1" applyProtection="1">
      <alignment horizontal="center" vertical="center" wrapText="1"/>
    </xf>
    <xf numFmtId="0" fontId="20" fillId="0" borderId="0" xfId="4" applyFont="1" applyBorder="1" applyAlignment="1" applyProtection="1">
      <alignment horizontal="center" vertical="center" wrapText="1"/>
    </xf>
    <xf numFmtId="0" fontId="20" fillId="0" borderId="18" xfId="4" applyFont="1" applyBorder="1" applyAlignment="1" applyProtection="1">
      <alignment horizontal="center" vertical="center" wrapText="1"/>
    </xf>
    <xf numFmtId="0" fontId="20" fillId="0" borderId="43" xfId="4" applyFont="1" applyBorder="1" applyAlignment="1" applyProtection="1">
      <alignment horizontal="center" vertical="center" wrapText="1"/>
    </xf>
    <xf numFmtId="0" fontId="20" fillId="0" borderId="1" xfId="4" applyFont="1" applyBorder="1" applyAlignment="1" applyProtection="1">
      <alignment horizontal="center" vertical="center" wrapText="1"/>
    </xf>
    <xf numFmtId="0" fontId="20" fillId="0" borderId="10" xfId="4" applyFont="1" applyBorder="1" applyAlignment="1" applyProtection="1">
      <alignment horizontal="center" vertical="center" wrapText="1"/>
    </xf>
    <xf numFmtId="0" fontId="20" fillId="0" borderId="80" xfId="4" applyFont="1" applyBorder="1" applyAlignment="1" applyProtection="1">
      <alignment horizontal="center" vertical="center"/>
    </xf>
    <xf numFmtId="0" fontId="20" fillId="0" borderId="40" xfId="4" applyFont="1" applyBorder="1" applyAlignment="1" applyProtection="1">
      <alignment horizontal="left" vertical="top"/>
    </xf>
    <xf numFmtId="0" fontId="20" fillId="0" borderId="42" xfId="4" applyFont="1" applyBorder="1" applyAlignment="1" applyProtection="1">
      <alignment horizontal="left" vertical="top"/>
    </xf>
    <xf numFmtId="0" fontId="20" fillId="0" borderId="61" xfId="4" applyFont="1" applyBorder="1" applyAlignment="1" applyProtection="1">
      <alignment horizontal="left" vertical="top"/>
    </xf>
    <xf numFmtId="0" fontId="20" fillId="0" borderId="62" xfId="4" applyFont="1" applyBorder="1" applyAlignment="1" applyProtection="1">
      <alignment horizontal="left" vertical="top"/>
    </xf>
    <xf numFmtId="0" fontId="20" fillId="0" borderId="8" xfId="4" applyFont="1" applyBorder="1" applyAlignment="1" applyProtection="1">
      <alignment horizontal="left" vertical="top"/>
    </xf>
    <xf numFmtId="0" fontId="20" fillId="0" borderId="45" xfId="4" applyFont="1" applyBorder="1" applyAlignment="1" applyProtection="1">
      <alignment horizontal="left" vertical="top"/>
    </xf>
    <xf numFmtId="0" fontId="20" fillId="0" borderId="8" xfId="4" applyFont="1" applyBorder="1" applyAlignment="1" applyProtection="1">
      <alignment vertical="center" shrinkToFit="1"/>
    </xf>
    <xf numFmtId="0" fontId="9" fillId="0" borderId="0" xfId="4" applyFont="1" applyAlignment="1" applyProtection="1">
      <alignment horizontal="center" vertical="center" wrapText="1"/>
    </xf>
    <xf numFmtId="0" fontId="9" fillId="0" borderId="0" xfId="4" applyFont="1" applyAlignment="1" applyProtection="1">
      <alignment horizontal="center" vertical="center"/>
    </xf>
    <xf numFmtId="0" fontId="48" fillId="0" borderId="73" xfId="4" applyFont="1" applyBorder="1" applyAlignment="1" applyProtection="1">
      <alignment horizontal="left" vertical="center" shrinkToFit="1"/>
    </xf>
    <xf numFmtId="0" fontId="48" fillId="0" borderId="67" xfId="4" applyFont="1" applyBorder="1" applyAlignment="1" applyProtection="1">
      <alignment horizontal="left" vertical="center" shrinkToFit="1"/>
    </xf>
    <xf numFmtId="0" fontId="48" fillId="0" borderId="72" xfId="4" applyFont="1" applyBorder="1" applyAlignment="1" applyProtection="1">
      <alignment horizontal="left" vertical="center" shrinkToFit="1"/>
    </xf>
    <xf numFmtId="0" fontId="48" fillId="0" borderId="5" xfId="4" applyFont="1" applyBorder="1" applyAlignment="1" applyProtection="1">
      <alignment horizontal="left" vertical="center"/>
    </xf>
    <xf numFmtId="0" fontId="48" fillId="0" borderId="7" xfId="4" applyFont="1" applyBorder="1" applyAlignment="1" applyProtection="1">
      <alignment horizontal="left" vertical="center"/>
    </xf>
    <xf numFmtId="0" fontId="48" fillId="0" borderId="6" xfId="4" applyFont="1" applyBorder="1" applyAlignment="1" applyProtection="1">
      <alignment horizontal="left" vertical="center"/>
    </xf>
    <xf numFmtId="0" fontId="37" fillId="0" borderId="2" xfId="4" applyFont="1" applyBorder="1" applyAlignment="1" applyProtection="1">
      <alignment horizontal="left" vertical="center" shrinkToFit="1"/>
    </xf>
    <xf numFmtId="0" fontId="37" fillId="0" borderId="3" xfId="4" applyFont="1" applyBorder="1" applyAlignment="1" applyProtection="1">
      <alignment horizontal="left" vertical="center" shrinkToFit="1"/>
    </xf>
    <xf numFmtId="0" fontId="37" fillId="0" borderId="9" xfId="4" applyFont="1" applyBorder="1" applyAlignment="1" applyProtection="1">
      <alignment horizontal="left" vertical="center" shrinkToFit="1"/>
    </xf>
    <xf numFmtId="0" fontId="37" fillId="0" borderId="1" xfId="4" applyFont="1" applyBorder="1" applyAlignment="1" applyProtection="1">
      <alignment horizontal="left" vertical="center" shrinkToFit="1"/>
    </xf>
    <xf numFmtId="0" fontId="37" fillId="0" borderId="10" xfId="4" applyFont="1" applyBorder="1" applyAlignment="1" applyProtection="1">
      <alignment horizontal="left" vertical="center" shrinkToFit="1"/>
    </xf>
    <xf numFmtId="0" fontId="20" fillId="0" borderId="5" xfId="4" applyFont="1" applyBorder="1" applyAlignment="1" applyProtection="1">
      <alignment horizontal="center" vertical="center"/>
    </xf>
    <xf numFmtId="0" fontId="20" fillId="0" borderId="7" xfId="4" applyFont="1" applyBorder="1" applyAlignment="1" applyProtection="1">
      <alignment horizontal="center" vertical="center"/>
    </xf>
    <xf numFmtId="0" fontId="20" fillId="0" borderId="47" xfId="4" applyFont="1" applyBorder="1" applyAlignment="1" applyProtection="1">
      <alignment horizontal="center" vertical="center"/>
    </xf>
    <xf numFmtId="0" fontId="38" fillId="0" borderId="2" xfId="4" applyFont="1" applyBorder="1" applyAlignment="1" applyProtection="1">
      <alignment horizontal="center" vertical="center" shrinkToFit="1"/>
    </xf>
    <xf numFmtId="0" fontId="38" fillId="0" borderId="49" xfId="4" applyFont="1" applyBorder="1" applyAlignment="1" applyProtection="1">
      <alignment horizontal="center" vertical="center" shrinkToFit="1"/>
    </xf>
    <xf numFmtId="0" fontId="39" fillId="0" borderId="9" xfId="4" applyFont="1" applyBorder="1" applyAlignment="1" applyProtection="1">
      <alignment horizontal="center" shrinkToFit="1"/>
    </xf>
    <xf numFmtId="0" fontId="39" fillId="0" borderId="1" xfId="4" applyFont="1" applyBorder="1" applyAlignment="1" applyProtection="1">
      <alignment horizontal="center" shrinkToFit="1"/>
    </xf>
    <xf numFmtId="0" fontId="39" fillId="0" borderId="50" xfId="4" applyFont="1" applyBorder="1" applyAlignment="1" applyProtection="1">
      <alignment horizontal="center" shrinkToFit="1"/>
    </xf>
    <xf numFmtId="0" fontId="20" fillId="0" borderId="129" xfId="4" applyFont="1" applyBorder="1" applyAlignment="1" applyProtection="1">
      <alignment horizontal="center" vertical="center" wrapText="1"/>
    </xf>
    <xf numFmtId="0" fontId="20" fillId="0" borderId="130" xfId="4" applyFont="1" applyBorder="1" applyAlignment="1" applyProtection="1">
      <alignment horizontal="center" vertical="center" wrapText="1"/>
    </xf>
    <xf numFmtId="0" fontId="20" fillId="0" borderId="131" xfId="4" applyFont="1" applyBorder="1" applyAlignment="1" applyProtection="1">
      <alignment horizontal="center" vertical="center" wrapText="1"/>
    </xf>
    <xf numFmtId="0" fontId="14" fillId="0" borderId="71" xfId="6" applyFont="1" applyBorder="1" applyAlignment="1" applyProtection="1">
      <alignment horizontal="center" vertical="center"/>
    </xf>
    <xf numFmtId="0" fontId="14" fillId="0" borderId="72" xfId="6" applyFont="1" applyBorder="1" applyAlignment="1" applyProtection="1">
      <alignment horizontal="center" vertical="center"/>
    </xf>
    <xf numFmtId="0" fontId="14" fillId="0" borderId="5" xfId="6" applyFont="1" applyBorder="1" applyAlignment="1" applyProtection="1">
      <alignment horizontal="center" vertical="center"/>
    </xf>
    <xf numFmtId="0" fontId="14" fillId="0" borderId="6" xfId="6" applyFont="1" applyBorder="1" applyAlignment="1" applyProtection="1">
      <alignment horizontal="center" vertical="center"/>
    </xf>
    <xf numFmtId="0" fontId="14" fillId="0" borderId="57" xfId="6" applyFont="1" applyBorder="1" applyAlignment="1" applyProtection="1">
      <alignment horizontal="center" vertical="center"/>
    </xf>
    <xf numFmtId="0" fontId="14" fillId="0" borderId="3" xfId="6" applyFont="1" applyBorder="1" applyAlignment="1" applyProtection="1">
      <alignment horizontal="center" vertical="center"/>
    </xf>
    <xf numFmtId="0" fontId="14" fillId="0" borderId="58" xfId="6" applyFont="1" applyBorder="1" applyAlignment="1" applyProtection="1">
      <alignment horizontal="center" vertical="center"/>
    </xf>
    <xf numFmtId="0" fontId="14" fillId="0" borderId="18" xfId="6" applyFont="1" applyBorder="1" applyAlignment="1" applyProtection="1">
      <alignment horizontal="center" vertical="center"/>
    </xf>
    <xf numFmtId="0" fontId="14" fillId="0" borderId="43" xfId="6" applyFont="1" applyBorder="1" applyAlignment="1" applyProtection="1">
      <alignment horizontal="center" vertical="center"/>
    </xf>
    <xf numFmtId="0" fontId="14" fillId="0" borderId="10" xfId="6" applyFont="1" applyBorder="1" applyAlignment="1" applyProtection="1">
      <alignment horizontal="center" vertical="center"/>
    </xf>
    <xf numFmtId="0" fontId="27" fillId="0" borderId="2" xfId="5" applyFont="1" applyBorder="1" applyAlignment="1" applyProtection="1">
      <alignment horizontal="left" vertical="top" wrapText="1"/>
    </xf>
    <xf numFmtId="0" fontId="27" fillId="0" borderId="4" xfId="5" applyFont="1" applyBorder="1" applyAlignment="1" applyProtection="1">
      <alignment horizontal="left" vertical="top" wrapText="1"/>
    </xf>
    <xf numFmtId="0" fontId="27" fillId="0" borderId="49" xfId="5" applyFont="1" applyBorder="1" applyAlignment="1" applyProtection="1">
      <alignment horizontal="left" vertical="top" wrapText="1"/>
    </xf>
    <xf numFmtId="0" fontId="27" fillId="0" borderId="17" xfId="5" applyFont="1" applyBorder="1" applyAlignment="1" applyProtection="1">
      <alignment horizontal="left" vertical="top" wrapText="1"/>
    </xf>
    <xf numFmtId="0" fontId="27" fillId="0" borderId="0" xfId="5" applyFont="1" applyBorder="1" applyAlignment="1" applyProtection="1">
      <alignment horizontal="left" vertical="top" wrapText="1"/>
    </xf>
    <xf numFmtId="0" fontId="27" fillId="0" borderId="48" xfId="5" applyFont="1" applyBorder="1" applyAlignment="1" applyProtection="1">
      <alignment horizontal="left" vertical="top" wrapText="1"/>
    </xf>
    <xf numFmtId="0" fontId="27" fillId="0" borderId="9" xfId="5" applyFont="1" applyBorder="1" applyAlignment="1" applyProtection="1">
      <alignment horizontal="left" vertical="top" wrapText="1"/>
    </xf>
    <xf numFmtId="0" fontId="27" fillId="0" borderId="1" xfId="5" applyFont="1" applyBorder="1" applyAlignment="1" applyProtection="1">
      <alignment horizontal="left" vertical="top" wrapText="1"/>
    </xf>
    <xf numFmtId="0" fontId="27" fillId="0" borderId="50" xfId="5" applyFont="1" applyBorder="1" applyAlignment="1" applyProtection="1">
      <alignment horizontal="left" vertical="top" wrapText="1"/>
    </xf>
    <xf numFmtId="0" fontId="17" fillId="0" borderId="2" xfId="6" applyFont="1" applyBorder="1" applyAlignment="1" applyProtection="1">
      <alignment horizontal="center" vertical="center" shrinkToFit="1"/>
    </xf>
    <xf numFmtId="0" fontId="17" fillId="0" borderId="3" xfId="6" applyFont="1" applyBorder="1" applyAlignment="1" applyProtection="1">
      <alignment horizontal="center" vertical="center" shrinkToFit="1"/>
    </xf>
    <xf numFmtId="0" fontId="17" fillId="0" borderId="17" xfId="6" applyFont="1" applyBorder="1" applyAlignment="1" applyProtection="1">
      <alignment horizontal="center" vertical="center" shrinkToFit="1"/>
    </xf>
    <xf numFmtId="0" fontId="17" fillId="0" borderId="18" xfId="6" applyFont="1" applyBorder="1" applyAlignment="1" applyProtection="1">
      <alignment horizontal="center" vertical="center" shrinkToFit="1"/>
    </xf>
    <xf numFmtId="0" fontId="17" fillId="0" borderId="9" xfId="6" applyFont="1" applyBorder="1" applyAlignment="1" applyProtection="1">
      <alignment horizontal="center" vertical="center" shrinkToFit="1"/>
    </xf>
    <xf numFmtId="0" fontId="17" fillId="0" borderId="10" xfId="6" applyFont="1" applyBorder="1" applyAlignment="1" applyProtection="1">
      <alignment horizontal="center" vertical="center" shrinkToFit="1"/>
    </xf>
    <xf numFmtId="0" fontId="27" fillId="0" borderId="2" xfId="6" applyFont="1" applyBorder="1" applyAlignment="1" applyProtection="1">
      <alignment vertical="center" shrinkToFit="1"/>
    </xf>
    <xf numFmtId="0" fontId="27" fillId="0" borderId="4" xfId="6" applyFont="1" applyBorder="1" applyAlignment="1" applyProtection="1">
      <alignment vertical="center" shrinkToFit="1"/>
    </xf>
    <xf numFmtId="0" fontId="27" fillId="0" borderId="3" xfId="6" applyFont="1" applyBorder="1" applyAlignment="1" applyProtection="1">
      <alignment vertical="center" shrinkToFit="1"/>
    </xf>
    <xf numFmtId="0" fontId="27" fillId="0" borderId="17" xfId="6" applyFont="1" applyBorder="1" applyAlignment="1" applyProtection="1">
      <alignment vertical="center" shrinkToFit="1"/>
    </xf>
    <xf numFmtId="0" fontId="27" fillId="0" borderId="0" xfId="6" applyFont="1" applyBorder="1" applyAlignment="1" applyProtection="1">
      <alignment vertical="center" shrinkToFit="1"/>
    </xf>
    <xf numFmtId="0" fontId="27" fillId="0" borderId="18" xfId="6" applyFont="1" applyBorder="1" applyAlignment="1" applyProtection="1">
      <alignment vertical="center" shrinkToFit="1"/>
    </xf>
    <xf numFmtId="0" fontId="27" fillId="0" borderId="9" xfId="6" applyFont="1" applyBorder="1" applyAlignment="1" applyProtection="1">
      <alignment vertical="center" shrinkToFit="1"/>
    </xf>
    <xf numFmtId="0" fontId="27" fillId="0" borderId="1" xfId="6" applyFont="1" applyBorder="1" applyAlignment="1" applyProtection="1">
      <alignment vertical="center" shrinkToFit="1"/>
    </xf>
    <xf numFmtId="0" fontId="27" fillId="0" borderId="10" xfId="6" applyFont="1" applyBorder="1" applyAlignment="1" applyProtection="1">
      <alignment vertical="center" shrinkToFit="1"/>
    </xf>
    <xf numFmtId="0" fontId="11" fillId="0" borderId="113" xfId="6" applyFont="1" applyBorder="1" applyAlignment="1" applyProtection="1">
      <alignment horizontal="left" vertical="center" wrapText="1"/>
    </xf>
    <xf numFmtId="0" fontId="11" fillId="0" borderId="67" xfId="6" applyFont="1" applyBorder="1" applyAlignment="1" applyProtection="1">
      <alignment horizontal="left" vertical="center" wrapText="1"/>
    </xf>
    <xf numFmtId="0" fontId="11" fillId="0" borderId="68" xfId="6" applyFont="1" applyBorder="1" applyAlignment="1" applyProtection="1">
      <alignment horizontal="left" vertical="center" wrapText="1"/>
    </xf>
    <xf numFmtId="0" fontId="11" fillId="0" borderId="102" xfId="6" applyFont="1" applyBorder="1" applyAlignment="1" applyProtection="1">
      <alignment horizontal="left" vertical="center" wrapText="1"/>
    </xf>
    <xf numFmtId="0" fontId="11" fillId="0" borderId="7" xfId="6" applyFont="1" applyBorder="1" applyAlignment="1" applyProtection="1">
      <alignment horizontal="left" vertical="center" wrapText="1"/>
    </xf>
    <xf numFmtId="0" fontId="11" fillId="0" borderId="47" xfId="6" applyFont="1" applyBorder="1" applyAlignment="1" applyProtection="1">
      <alignment horizontal="left" vertical="center" wrapText="1"/>
    </xf>
    <xf numFmtId="0" fontId="11" fillId="0" borderId="103" xfId="6" applyFont="1" applyBorder="1" applyAlignment="1" applyProtection="1">
      <alignment horizontal="left" vertical="center" wrapText="1"/>
    </xf>
    <xf numFmtId="0" fontId="11" fillId="0" borderId="69" xfId="6" applyFont="1" applyBorder="1" applyAlignment="1" applyProtection="1">
      <alignment horizontal="left" vertical="center" wrapText="1"/>
    </xf>
    <xf numFmtId="0" fontId="11" fillId="0" borderId="70" xfId="6" applyFont="1" applyBorder="1" applyAlignment="1" applyProtection="1">
      <alignment horizontal="left" vertical="center" wrapText="1"/>
    </xf>
    <xf numFmtId="0" fontId="11" fillId="0" borderId="37" xfId="5" applyFont="1" applyBorder="1" applyAlignment="1" applyProtection="1">
      <alignment horizontal="center" vertical="center" wrapText="1"/>
    </xf>
    <xf numFmtId="0" fontId="11" fillId="0" borderId="38" xfId="5" applyFont="1" applyBorder="1" applyAlignment="1" applyProtection="1">
      <alignment horizontal="center" vertical="center" wrapText="1"/>
    </xf>
    <xf numFmtId="0" fontId="11" fillId="0" borderId="39" xfId="5" applyFont="1" applyBorder="1" applyAlignment="1" applyProtection="1">
      <alignment horizontal="center" vertical="center" wrapText="1"/>
    </xf>
    <xf numFmtId="0" fontId="11" fillId="0" borderId="58" xfId="5" applyFont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center" vertical="center" wrapText="1"/>
    </xf>
    <xf numFmtId="0" fontId="11" fillId="0" borderId="18" xfId="5" applyFont="1" applyBorder="1" applyAlignment="1" applyProtection="1">
      <alignment horizontal="center" vertical="center" wrapText="1"/>
    </xf>
    <xf numFmtId="0" fontId="11" fillId="0" borderId="43" xfId="5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center" vertical="center" wrapText="1"/>
    </xf>
    <xf numFmtId="0" fontId="11" fillId="0" borderId="10" xfId="5" applyFont="1" applyBorder="1" applyAlignment="1" applyProtection="1">
      <alignment horizontal="center" vertical="center" wrapText="1"/>
    </xf>
    <xf numFmtId="0" fontId="27" fillId="0" borderId="41" xfId="5" applyFont="1" applyBorder="1" applyAlignment="1" applyProtection="1">
      <alignment horizontal="left" vertical="top" wrapText="1"/>
    </xf>
    <xf numFmtId="0" fontId="27" fillId="0" borderId="38" xfId="5" applyFont="1" applyBorder="1" applyAlignment="1" applyProtection="1">
      <alignment horizontal="left" vertical="top" wrapText="1"/>
    </xf>
    <xf numFmtId="0" fontId="27" fillId="0" borderId="66" xfId="5" applyFont="1" applyBorder="1" applyAlignment="1" applyProtection="1">
      <alignment horizontal="left" vertical="top" wrapText="1"/>
    </xf>
    <xf numFmtId="0" fontId="27" fillId="0" borderId="59" xfId="6" applyFont="1" applyBorder="1" applyAlignment="1" applyProtection="1">
      <alignment horizontal="center" vertical="center"/>
    </xf>
    <xf numFmtId="0" fontId="27" fillId="0" borderId="83" xfId="6" applyFont="1" applyBorder="1" applyAlignment="1" applyProtection="1">
      <alignment horizontal="center" vertical="center"/>
    </xf>
    <xf numFmtId="178" fontId="14" fillId="0" borderId="9" xfId="6" applyNumberFormat="1" applyFont="1" applyBorder="1" applyAlignment="1" applyProtection="1">
      <alignment horizontal="center" shrinkToFit="1"/>
    </xf>
    <xf numFmtId="178" fontId="14" fillId="0" borderId="50" xfId="6" applyNumberFormat="1" applyFont="1" applyBorder="1" applyAlignment="1" applyProtection="1">
      <alignment horizontal="center" shrinkToFit="1"/>
    </xf>
    <xf numFmtId="0" fontId="14" fillId="0" borderId="73" xfId="6" applyFont="1" applyBorder="1" applyAlignment="1" applyProtection="1">
      <alignment horizontal="center" vertical="center"/>
    </xf>
    <xf numFmtId="0" fontId="11" fillId="0" borderId="0" xfId="5" applyFont="1" applyBorder="1" applyAlignment="1" applyProtection="1">
      <alignment horizontal="left" vertical="center" shrinkToFit="1"/>
    </xf>
    <xf numFmtId="0" fontId="11" fillId="0" borderId="48" xfId="5" applyFont="1" applyBorder="1" applyAlignment="1" applyProtection="1">
      <alignment horizontal="left" vertical="center" shrinkToFit="1"/>
    </xf>
    <xf numFmtId="0" fontId="14" fillId="0" borderId="44" xfId="6" applyFont="1" applyBorder="1" applyAlignment="1" applyProtection="1">
      <alignment horizontal="center" vertical="center" shrinkToFit="1"/>
    </xf>
    <xf numFmtId="0" fontId="14" fillId="0" borderId="80" xfId="6" applyFont="1" applyBorder="1" applyAlignment="1" applyProtection="1">
      <alignment horizontal="center" vertical="center" shrinkToFit="1"/>
    </xf>
    <xf numFmtId="0" fontId="14" fillId="0" borderId="61" xfId="6" applyFont="1" applyBorder="1" applyAlignment="1" applyProtection="1">
      <alignment horizontal="center" vertical="center" shrinkToFit="1"/>
    </xf>
    <xf numFmtId="0" fontId="27" fillId="0" borderId="17" xfId="6" applyFont="1" applyBorder="1" applyAlignment="1" applyProtection="1">
      <alignment horizontal="left" vertical="center" shrinkToFit="1"/>
    </xf>
    <xf numFmtId="0" fontId="27" fillId="0" borderId="0" xfId="6" applyFont="1" applyBorder="1" applyAlignment="1" applyProtection="1">
      <alignment horizontal="left" vertical="center" shrinkToFit="1"/>
    </xf>
    <xf numFmtId="0" fontId="27" fillId="0" borderId="18" xfId="6" applyFont="1" applyBorder="1" applyAlignment="1" applyProtection="1">
      <alignment horizontal="left" vertical="center" shrinkToFit="1"/>
    </xf>
    <xf numFmtId="0" fontId="27" fillId="0" borderId="79" xfId="6" applyFont="1" applyBorder="1" applyAlignment="1" applyProtection="1">
      <alignment horizontal="left" vertical="center" shrinkToFit="1"/>
    </xf>
    <xf numFmtId="0" fontId="27" fillId="0" borderId="81" xfId="6" applyFont="1" applyBorder="1" applyAlignment="1" applyProtection="1">
      <alignment horizontal="left" vertical="center" shrinkToFit="1"/>
    </xf>
    <xf numFmtId="0" fontId="27" fillId="0" borderId="82" xfId="6" applyFont="1" applyBorder="1" applyAlignment="1" applyProtection="1">
      <alignment horizontal="left" vertical="center" shrinkToFit="1"/>
    </xf>
    <xf numFmtId="0" fontId="11" fillId="0" borderId="57" xfId="5" applyFont="1" applyBorder="1" applyAlignment="1" applyProtection="1">
      <alignment horizontal="center" vertical="center" wrapText="1"/>
    </xf>
    <xf numFmtId="0" fontId="11" fillId="0" borderId="4" xfId="5" applyFont="1" applyBorder="1" applyAlignment="1" applyProtection="1">
      <alignment horizontal="center" vertical="center" wrapText="1"/>
    </xf>
    <xf numFmtId="0" fontId="11" fillId="0" borderId="3" xfId="5" applyFont="1" applyBorder="1" applyAlignment="1" applyProtection="1">
      <alignment horizontal="center" vertical="center" wrapText="1"/>
    </xf>
    <xf numFmtId="0" fontId="14" fillId="0" borderId="87" xfId="6" applyFont="1" applyBorder="1" applyAlignment="1" applyProtection="1">
      <alignment horizontal="center" vertical="center"/>
    </xf>
    <xf numFmtId="0" fontId="14" fillId="0" borderId="88" xfId="6" applyFont="1" applyBorder="1" applyAlignment="1" applyProtection="1">
      <alignment horizontal="center" vertical="center"/>
    </xf>
    <xf numFmtId="0" fontId="14" fillId="0" borderId="89" xfId="6" applyFont="1" applyBorder="1" applyAlignment="1" applyProtection="1">
      <alignment horizontal="center" vertical="center"/>
    </xf>
    <xf numFmtId="0" fontId="14" fillId="0" borderId="65" xfId="6" applyFont="1" applyBorder="1" applyAlignment="1" applyProtection="1">
      <alignment horizontal="center" vertical="center"/>
    </xf>
    <xf numFmtId="0" fontId="14" fillId="0" borderId="54" xfId="6" applyFont="1" applyBorder="1" applyAlignment="1" applyProtection="1">
      <alignment horizontal="center" vertical="center"/>
    </xf>
    <xf numFmtId="0" fontId="14" fillId="0" borderId="64" xfId="6" applyFont="1" applyBorder="1" applyAlignment="1" applyProtection="1">
      <alignment horizontal="center" vertical="center"/>
    </xf>
    <xf numFmtId="0" fontId="14" fillId="0" borderId="2" xfId="6" applyFont="1" applyBorder="1" applyAlignment="1" applyProtection="1">
      <alignment horizontal="center" vertical="center"/>
    </xf>
    <xf numFmtId="0" fontId="14" fillId="0" borderId="17" xfId="6" applyFont="1" applyBorder="1" applyAlignment="1" applyProtection="1">
      <alignment horizontal="center" vertical="center"/>
    </xf>
    <xf numFmtId="0" fontId="14" fillId="0" borderId="79" xfId="6" applyFont="1" applyBorder="1" applyAlignment="1" applyProtection="1">
      <alignment horizontal="center" vertical="center"/>
    </xf>
    <xf numFmtId="0" fontId="14" fillId="0" borderId="75" xfId="6" applyFont="1" applyBorder="1" applyAlignment="1" applyProtection="1">
      <alignment horizontal="center" vertical="center"/>
    </xf>
    <xf numFmtId="0" fontId="14" fillId="0" borderId="5" xfId="6" applyFont="1" applyBorder="1" applyAlignment="1" applyProtection="1">
      <alignment horizontal="center" vertical="center" shrinkToFit="1"/>
    </xf>
    <xf numFmtId="0" fontId="14" fillId="0" borderId="6" xfId="6" applyFont="1" applyBorder="1" applyAlignment="1" applyProtection="1">
      <alignment horizontal="center" vertical="center" shrinkToFit="1"/>
    </xf>
    <xf numFmtId="0" fontId="17" fillId="0" borderId="44" xfId="6" applyFont="1" applyBorder="1" applyAlignment="1" applyProtection="1">
      <alignment horizontal="center" vertical="center" shrinkToFit="1"/>
    </xf>
    <xf numFmtId="0" fontId="17" fillId="0" borderId="80" xfId="6" applyFont="1" applyBorder="1" applyAlignment="1" applyProtection="1">
      <alignment horizontal="center" vertical="center" shrinkToFit="1"/>
    </xf>
    <xf numFmtId="0" fontId="17" fillId="0" borderId="61" xfId="6" applyFont="1" applyBorder="1" applyAlignment="1" applyProtection="1">
      <alignment horizontal="center" vertical="center" shrinkToFit="1"/>
    </xf>
    <xf numFmtId="0" fontId="27" fillId="0" borderId="44" xfId="6" applyFont="1" applyBorder="1" applyAlignment="1" applyProtection="1">
      <alignment horizontal="center" vertical="center"/>
    </xf>
    <xf numFmtId="0" fontId="27" fillId="0" borderId="80" xfId="6" applyFont="1" applyBorder="1" applyAlignment="1" applyProtection="1">
      <alignment horizontal="center" vertical="center"/>
    </xf>
    <xf numFmtId="0" fontId="11" fillId="0" borderId="54" xfId="6" applyFont="1" applyBorder="1" applyAlignment="1" applyProtection="1">
      <alignment horizontal="left" vertical="center" shrinkToFit="1"/>
    </xf>
    <xf numFmtId="0" fontId="11" fillId="0" borderId="55" xfId="6" applyFont="1" applyBorder="1" applyAlignment="1" applyProtection="1">
      <alignment horizontal="left" vertical="center" shrinkToFit="1"/>
    </xf>
    <xf numFmtId="0" fontId="27" fillId="0" borderId="79" xfId="6" applyFont="1" applyBorder="1" applyAlignment="1" applyProtection="1">
      <alignment vertical="center" shrinkToFit="1"/>
    </xf>
    <xf numFmtId="0" fontId="27" fillId="0" borderId="81" xfId="6" applyFont="1" applyBorder="1" applyAlignment="1" applyProtection="1">
      <alignment vertical="center" shrinkToFit="1"/>
    </xf>
    <xf numFmtId="0" fontId="27" fillId="0" borderId="82" xfId="6" applyFont="1" applyBorder="1" applyAlignment="1" applyProtection="1">
      <alignment vertical="center" shrinkToFit="1"/>
    </xf>
    <xf numFmtId="0" fontId="14" fillId="0" borderId="76" xfId="6" applyFont="1" applyBorder="1" applyAlignment="1" applyProtection="1">
      <alignment vertical="center" textRotation="255"/>
    </xf>
    <xf numFmtId="0" fontId="14" fillId="0" borderId="77" xfId="6" applyFont="1" applyBorder="1" applyAlignment="1" applyProtection="1">
      <alignment vertical="center" textRotation="255"/>
    </xf>
    <xf numFmtId="0" fontId="14" fillId="0" borderId="78" xfId="6" applyFont="1" applyBorder="1" applyAlignment="1" applyProtection="1">
      <alignment vertical="center" textRotation="255"/>
    </xf>
    <xf numFmtId="0" fontId="11" fillId="0" borderId="4" xfId="6" applyFont="1" applyBorder="1" applyAlignment="1" applyProtection="1">
      <alignment horizontal="center" vertical="center"/>
    </xf>
    <xf numFmtId="0" fontId="14" fillId="0" borderId="63" xfId="6" applyFont="1" applyBorder="1" applyAlignment="1" applyProtection="1">
      <alignment horizontal="center" vertical="center"/>
    </xf>
    <xf numFmtId="0" fontId="14" fillId="0" borderId="44" xfId="6" applyFont="1" applyBorder="1" applyAlignment="1" applyProtection="1">
      <alignment horizontal="center" vertical="center" wrapText="1"/>
    </xf>
    <xf numFmtId="0" fontId="14" fillId="0" borderId="80" xfId="6" applyFont="1" applyBorder="1" applyAlignment="1" applyProtection="1">
      <alignment horizontal="center" vertical="center" wrapText="1"/>
    </xf>
    <xf numFmtId="0" fontId="14" fillId="0" borderId="61" xfId="6" applyFont="1" applyBorder="1" applyAlignment="1" applyProtection="1">
      <alignment horizontal="center" vertical="center" wrapText="1"/>
    </xf>
    <xf numFmtId="0" fontId="24" fillId="0" borderId="116" xfId="5" applyFont="1" applyBorder="1" applyAlignment="1" applyProtection="1">
      <alignment horizontal="center" vertical="center" shrinkToFit="1"/>
    </xf>
    <xf numFmtId="0" fontId="24" fillId="0" borderId="111" xfId="5" applyFont="1" applyBorder="1" applyAlignment="1" applyProtection="1">
      <alignment horizontal="center" vertical="center" shrinkToFit="1"/>
    </xf>
    <xf numFmtId="0" fontId="11" fillId="0" borderId="38" xfId="5" applyFont="1" applyBorder="1" applyAlignment="1" applyProtection="1">
      <alignment horizontal="left" vertical="center" shrinkToFit="1"/>
    </xf>
    <xf numFmtId="0" fontId="11" fillId="0" borderId="66" xfId="5" applyFont="1" applyBorder="1" applyAlignment="1" applyProtection="1">
      <alignment horizontal="left" vertical="center" shrinkToFit="1"/>
    </xf>
    <xf numFmtId="0" fontId="11" fillId="0" borderId="1" xfId="5" applyFont="1" applyBorder="1" applyAlignment="1" applyProtection="1">
      <alignment horizontal="left" vertical="center" shrinkToFit="1"/>
    </xf>
    <xf numFmtId="0" fontId="11" fillId="0" borderId="50" xfId="5" applyFont="1" applyBorder="1" applyAlignment="1" applyProtection="1">
      <alignment horizontal="left" vertical="center" shrinkToFit="1"/>
    </xf>
    <xf numFmtId="0" fontId="21" fillId="0" borderId="40" xfId="6" applyFont="1" applyBorder="1" applyAlignment="1" applyProtection="1">
      <alignment horizontal="center" vertical="center" wrapText="1"/>
    </xf>
    <xf numFmtId="0" fontId="21" fillId="0" borderId="8" xfId="6" applyFont="1" applyBorder="1" applyAlignment="1" applyProtection="1">
      <alignment horizontal="center" vertical="center" wrapText="1"/>
    </xf>
    <xf numFmtId="0" fontId="21" fillId="0" borderId="44" xfId="6" applyFont="1" applyBorder="1" applyAlignment="1" applyProtection="1">
      <alignment horizontal="center" vertical="center" wrapText="1"/>
    </xf>
    <xf numFmtId="0" fontId="21" fillId="0" borderId="105" xfId="6" applyFont="1" applyBorder="1" applyAlignment="1" applyProtection="1">
      <alignment horizontal="center" vertical="center" wrapText="1"/>
    </xf>
    <xf numFmtId="0" fontId="21" fillId="0" borderId="106" xfId="6" applyFont="1" applyBorder="1" applyAlignment="1" applyProtection="1">
      <alignment horizontal="center" vertical="center" wrapText="1"/>
    </xf>
    <xf numFmtId="0" fontId="21" fillId="0" borderId="125" xfId="6" applyFont="1" applyBorder="1" applyAlignment="1" applyProtection="1">
      <alignment horizontal="center" vertical="center" wrapText="1"/>
    </xf>
    <xf numFmtId="0" fontId="21" fillId="0" borderId="126" xfId="6" applyFont="1" applyBorder="1" applyAlignment="1" applyProtection="1">
      <alignment horizontal="center" vertical="center" wrapText="1"/>
    </xf>
    <xf numFmtId="0" fontId="21" fillId="0" borderId="127" xfId="6" applyFont="1" applyBorder="1" applyAlignment="1" applyProtection="1">
      <alignment horizontal="center" vertical="center" wrapText="1"/>
    </xf>
    <xf numFmtId="0" fontId="21" fillId="0" borderId="128" xfId="6" applyFont="1" applyBorder="1" applyAlignment="1" applyProtection="1">
      <alignment horizontal="center" vertical="center" wrapText="1"/>
    </xf>
    <xf numFmtId="0" fontId="11" fillId="0" borderId="4" xfId="5" applyFont="1" applyBorder="1" applyAlignment="1" applyProtection="1">
      <alignment horizontal="left" vertical="center" shrinkToFit="1"/>
    </xf>
    <xf numFmtId="0" fontId="11" fillId="0" borderId="49" xfId="5" applyFont="1" applyBorder="1" applyAlignment="1" applyProtection="1">
      <alignment horizontal="left" vertical="center" shrinkToFit="1"/>
    </xf>
    <xf numFmtId="0" fontId="11" fillId="0" borderId="2" xfId="5" applyFont="1" applyBorder="1" applyAlignment="1" applyProtection="1">
      <alignment horizontal="left" vertical="center" shrinkToFit="1"/>
    </xf>
    <xf numFmtId="0" fontId="11" fillId="0" borderId="17" xfId="5" applyFont="1" applyBorder="1" applyAlignment="1" applyProtection="1">
      <alignment horizontal="left" vertical="center" shrinkToFit="1"/>
    </xf>
    <xf numFmtId="0" fontId="11" fillId="0" borderId="9" xfId="5" applyFont="1" applyBorder="1" applyAlignment="1" applyProtection="1">
      <alignment horizontal="left" vertical="center" shrinkToFit="1"/>
    </xf>
    <xf numFmtId="176" fontId="14" fillId="0" borderId="73" xfId="6" applyNumberFormat="1" applyFont="1" applyBorder="1" applyAlignment="1" applyProtection="1">
      <alignment horizontal="distributed" vertical="center"/>
    </xf>
    <xf numFmtId="176" fontId="14" fillId="0" borderId="68" xfId="6" applyNumberFormat="1" applyFont="1" applyBorder="1" applyAlignment="1" applyProtection="1">
      <alignment horizontal="distributed" vertical="center"/>
    </xf>
    <xf numFmtId="0" fontId="14" fillId="0" borderId="2" xfId="6" applyFont="1" applyBorder="1" applyAlignment="1" applyProtection="1">
      <alignment horizontal="center" vertical="center" shrinkToFit="1"/>
    </xf>
    <xf numFmtId="0" fontId="14" fillId="0" borderId="49" xfId="6" applyFont="1" applyBorder="1" applyAlignment="1" applyProtection="1">
      <alignment horizontal="center" vertical="center" shrinkToFit="1"/>
    </xf>
    <xf numFmtId="0" fontId="14" fillId="0" borderId="2" xfId="6" applyFont="1" applyBorder="1" applyAlignment="1" applyProtection="1">
      <alignment horizontal="center" wrapText="1"/>
    </xf>
    <xf numFmtId="0" fontId="14" fillId="0" borderId="3" xfId="6" applyFont="1" applyBorder="1" applyAlignment="1" applyProtection="1">
      <alignment horizontal="center" wrapText="1"/>
    </xf>
    <xf numFmtId="0" fontId="26" fillId="0" borderId="17" xfId="6" applyFont="1" applyBorder="1" applyAlignment="1" applyProtection="1">
      <alignment horizontal="left" vertical="center" shrinkToFit="1"/>
    </xf>
    <xf numFmtId="0" fontId="26" fillId="0" borderId="0" xfId="6" applyFont="1" applyBorder="1" applyAlignment="1" applyProtection="1">
      <alignment horizontal="left" vertical="center" shrinkToFit="1"/>
    </xf>
    <xf numFmtId="0" fontId="26" fillId="0" borderId="48" xfId="6" applyFont="1" applyBorder="1" applyAlignment="1" applyProtection="1">
      <alignment horizontal="left" vertical="center" shrinkToFit="1"/>
    </xf>
    <xf numFmtId="0" fontId="11" fillId="0" borderId="7" xfId="5" applyFont="1" applyBorder="1" applyAlignment="1" applyProtection="1">
      <alignment horizontal="left" vertical="center" shrinkToFit="1"/>
    </xf>
    <xf numFmtId="0" fontId="11" fillId="0" borderId="47" xfId="5" applyFont="1" applyBorder="1" applyAlignment="1" applyProtection="1">
      <alignment horizontal="left" vertical="center" shrinkToFit="1"/>
    </xf>
    <xf numFmtId="0" fontId="24" fillId="0" borderId="105" xfId="5" applyFont="1" applyBorder="1" applyAlignment="1" applyProtection="1">
      <alignment horizontal="center" vertical="center" shrinkToFit="1"/>
    </xf>
    <xf numFmtId="0" fontId="24" fillId="0" borderId="106" xfId="5" applyFont="1" applyBorder="1" applyAlignment="1" applyProtection="1">
      <alignment horizontal="center" vertical="center" shrinkToFit="1"/>
    </xf>
    <xf numFmtId="0" fontId="24" fillId="0" borderId="125" xfId="5" applyFont="1" applyBorder="1" applyAlignment="1" applyProtection="1">
      <alignment horizontal="center" vertical="center" shrinkToFit="1"/>
    </xf>
    <xf numFmtId="0" fontId="24" fillId="0" borderId="126" xfId="5" applyFont="1" applyBorder="1" applyAlignment="1" applyProtection="1">
      <alignment horizontal="center" vertical="center" shrinkToFit="1"/>
    </xf>
    <xf numFmtId="0" fontId="24" fillId="0" borderId="127" xfId="5" applyFont="1" applyBorder="1" applyAlignment="1" applyProtection="1">
      <alignment horizontal="center" vertical="center" shrinkToFit="1"/>
    </xf>
    <xf numFmtId="0" fontId="24" fillId="0" borderId="128" xfId="5" applyFont="1" applyBorder="1" applyAlignment="1" applyProtection="1">
      <alignment horizontal="center" vertical="center" shrinkToFit="1"/>
    </xf>
    <xf numFmtId="0" fontId="11" fillId="0" borderId="119" xfId="5" applyFont="1" applyBorder="1" applyAlignment="1" applyProtection="1">
      <alignment horizontal="left" vertical="center" shrinkToFit="1"/>
    </xf>
    <xf numFmtId="0" fontId="11" fillId="0" borderId="115" xfId="5" applyFont="1" applyBorder="1" applyAlignment="1" applyProtection="1">
      <alignment horizontal="left" vertical="center" shrinkToFit="1"/>
    </xf>
    <xf numFmtId="0" fontId="11" fillId="0" borderId="119" xfId="6" applyFont="1" applyBorder="1" applyAlignment="1" applyProtection="1">
      <alignment horizontal="left" vertical="center" wrapText="1"/>
    </xf>
    <xf numFmtId="0" fontId="11" fillId="0" borderId="38" xfId="6" applyFont="1" applyBorder="1" applyAlignment="1" applyProtection="1">
      <alignment horizontal="left" vertical="center" wrapText="1"/>
    </xf>
    <xf numFmtId="0" fontId="11" fillId="0" borderId="115" xfId="6" applyFont="1" applyBorder="1" applyAlignment="1" applyProtection="1">
      <alignment horizontal="left" vertical="center" wrapText="1"/>
    </xf>
    <xf numFmtId="0" fontId="11" fillId="0" borderId="1" xfId="6" applyFont="1" applyBorder="1" applyAlignment="1" applyProtection="1">
      <alignment horizontal="left" vertical="center" wrapText="1"/>
    </xf>
    <xf numFmtId="0" fontId="11" fillId="0" borderId="114" xfId="5" applyFont="1" applyBorder="1" applyAlignment="1" applyProtection="1">
      <alignment horizontal="left" vertical="center" shrinkToFit="1"/>
    </xf>
    <xf numFmtId="0" fontId="11" fillId="0" borderId="3" xfId="5" applyFont="1" applyBorder="1" applyAlignment="1" applyProtection="1">
      <alignment horizontal="left" vertical="center" shrinkToFit="1"/>
    </xf>
    <xf numFmtId="0" fontId="11" fillId="0" borderId="120" xfId="5" applyFont="1" applyBorder="1" applyAlignment="1" applyProtection="1">
      <alignment horizontal="left" vertical="center" shrinkToFit="1"/>
    </xf>
    <xf numFmtId="0" fontId="11" fillId="0" borderId="18" xfId="5" applyFont="1" applyBorder="1" applyAlignment="1" applyProtection="1">
      <alignment horizontal="left" vertical="center" shrinkToFit="1"/>
    </xf>
    <xf numFmtId="0" fontId="24" fillId="0" borderId="99" xfId="5" applyFont="1" applyBorder="1" applyAlignment="1" applyProtection="1">
      <alignment horizontal="center" vertical="center" shrinkToFit="1"/>
    </xf>
    <xf numFmtId="0" fontId="24" fillId="0" borderId="117" xfId="5" applyFont="1" applyBorder="1" applyAlignment="1" applyProtection="1">
      <alignment horizontal="center" vertical="center" shrinkToFit="1"/>
    </xf>
    <xf numFmtId="0" fontId="24" fillId="0" borderId="121" xfId="5" applyFont="1" applyBorder="1" applyAlignment="1" applyProtection="1">
      <alignment horizontal="center" vertical="center" shrinkToFit="1"/>
    </xf>
    <xf numFmtId="0" fontId="24" fillId="0" borderId="122" xfId="5" applyFont="1" applyBorder="1" applyAlignment="1" applyProtection="1">
      <alignment horizontal="center" vertical="center" shrinkToFit="1"/>
    </xf>
    <xf numFmtId="0" fontId="24" fillId="0" borderId="123" xfId="5" applyFont="1" applyBorder="1" applyAlignment="1" applyProtection="1">
      <alignment horizontal="center" vertical="center" shrinkToFit="1"/>
    </xf>
    <xf numFmtId="0" fontId="14" fillId="0" borderId="0" xfId="6" applyFont="1" applyBorder="1" applyAlignment="1" applyProtection="1">
      <alignment horizontal="left" vertical="center" wrapText="1"/>
    </xf>
    <xf numFmtId="0" fontId="14" fillId="0" borderId="37" xfId="6" applyFont="1" applyBorder="1" applyAlignment="1" applyProtection="1">
      <alignment vertical="center" textRotation="255"/>
    </xf>
    <xf numFmtId="0" fontId="14" fillId="0" borderId="58" xfId="6" applyFont="1" applyBorder="1" applyAlignment="1" applyProtection="1">
      <alignment vertical="center" textRotation="255"/>
    </xf>
    <xf numFmtId="0" fontId="14" fillId="0" borderId="63" xfId="6" applyFont="1" applyBorder="1" applyAlignment="1" applyProtection="1">
      <alignment vertical="center" textRotation="255"/>
    </xf>
    <xf numFmtId="0" fontId="14" fillId="0" borderId="41" xfId="6" applyFont="1" applyBorder="1" applyAlignment="1" applyProtection="1">
      <alignment horizontal="center" vertical="center"/>
    </xf>
    <xf numFmtId="0" fontId="14" fillId="0" borderId="38" xfId="6" applyFont="1" applyBorder="1" applyAlignment="1" applyProtection="1">
      <alignment horizontal="center" vertical="center"/>
    </xf>
    <xf numFmtId="0" fontId="21" fillId="0" borderId="87" xfId="6" applyFont="1" applyBorder="1" applyAlignment="1" applyProtection="1">
      <alignment horizontal="center" vertical="center" shrinkToFit="1"/>
    </xf>
    <xf numFmtId="0" fontId="14" fillId="0" borderId="88" xfId="6" applyFont="1" applyBorder="1" applyAlignment="1" applyProtection="1">
      <alignment horizontal="center" vertical="center" shrinkToFit="1"/>
    </xf>
    <xf numFmtId="0" fontId="14" fillId="0" borderId="89" xfId="6" applyFont="1" applyBorder="1" applyAlignment="1" applyProtection="1">
      <alignment horizontal="center" vertical="center" shrinkToFit="1"/>
    </xf>
    <xf numFmtId="0" fontId="14" fillId="0" borderId="65" xfId="6" applyFont="1" applyBorder="1" applyAlignment="1" applyProtection="1">
      <alignment horizontal="center" vertical="center" shrinkToFit="1"/>
    </xf>
    <xf numFmtId="0" fontId="14" fillId="0" borderId="54" xfId="6" applyFont="1" applyBorder="1" applyAlignment="1" applyProtection="1">
      <alignment horizontal="center" vertical="center" shrinkToFit="1"/>
    </xf>
    <xf numFmtId="0" fontId="14" fillId="0" borderId="64" xfId="6" applyFont="1" applyBorder="1" applyAlignment="1" applyProtection="1">
      <alignment horizontal="center" vertical="center" shrinkToFit="1"/>
    </xf>
    <xf numFmtId="0" fontId="11" fillId="0" borderId="54" xfId="5" applyFont="1" applyBorder="1" applyAlignment="1" applyProtection="1">
      <alignment horizontal="left" vertical="center" shrinkToFit="1"/>
    </xf>
    <xf numFmtId="0" fontId="11" fillId="0" borderId="55" xfId="5" applyFont="1" applyBorder="1" applyAlignment="1" applyProtection="1">
      <alignment horizontal="left" vertical="center" shrinkToFit="1"/>
    </xf>
    <xf numFmtId="0" fontId="11" fillId="0" borderId="63" xfId="5" applyFont="1" applyBorder="1" applyAlignment="1" applyProtection="1">
      <alignment horizontal="center" vertical="center" wrapText="1"/>
    </xf>
    <xf numFmtId="0" fontId="11" fillId="0" borderId="54" xfId="5" applyFont="1" applyBorder="1" applyAlignment="1" applyProtection="1">
      <alignment horizontal="center" vertical="center" wrapText="1"/>
    </xf>
    <xf numFmtId="0" fontId="11" fillId="0" borderId="64" xfId="5" applyFont="1" applyBorder="1" applyAlignment="1" applyProtection="1">
      <alignment horizontal="center" vertical="center" wrapText="1"/>
    </xf>
    <xf numFmtId="0" fontId="11" fillId="0" borderId="65" xfId="5" applyFont="1" applyBorder="1" applyAlignment="1" applyProtection="1">
      <alignment horizontal="left" vertical="center"/>
    </xf>
    <xf numFmtId="0" fontId="11" fillId="0" borderId="54" xfId="5" applyFont="1" applyBorder="1" applyAlignment="1" applyProtection="1">
      <alignment horizontal="left" vertical="center"/>
    </xf>
    <xf numFmtId="0" fontId="27" fillId="0" borderId="2" xfId="6" applyFont="1" applyBorder="1" applyAlignment="1" applyProtection="1">
      <alignment horizontal="left" vertical="center" shrinkToFit="1"/>
    </xf>
    <xf numFmtId="0" fontId="27" fillId="0" borderId="4" xfId="6" applyFont="1" applyBorder="1" applyAlignment="1" applyProtection="1">
      <alignment horizontal="left" vertical="center" shrinkToFit="1"/>
    </xf>
    <xf numFmtId="0" fontId="27" fillId="0" borderId="3" xfId="6" applyFont="1" applyBorder="1" applyAlignment="1" applyProtection="1">
      <alignment horizontal="left" vertical="center" shrinkToFit="1"/>
    </xf>
    <xf numFmtId="0" fontId="27" fillId="0" borderId="9" xfId="6" applyFont="1" applyBorder="1" applyAlignment="1" applyProtection="1">
      <alignment horizontal="left" vertical="center" shrinkToFit="1"/>
    </xf>
    <xf numFmtId="0" fontId="27" fillId="0" borderId="1" xfId="6" applyFont="1" applyBorder="1" applyAlignment="1" applyProtection="1">
      <alignment horizontal="left" vertical="center" shrinkToFit="1"/>
    </xf>
    <xf numFmtId="0" fontId="27" fillId="0" borderId="10" xfId="6" applyFont="1" applyBorder="1" applyAlignment="1" applyProtection="1">
      <alignment horizontal="left" vertical="center" shrinkToFit="1"/>
    </xf>
    <xf numFmtId="0" fontId="14" fillId="0" borderId="84" xfId="6" applyFont="1" applyBorder="1" applyAlignment="1" applyProtection="1">
      <alignment horizontal="center" vertical="center" shrinkToFit="1"/>
    </xf>
    <xf numFmtId="0" fontId="11" fillId="0" borderId="17" xfId="5" applyFont="1" applyBorder="1" applyAlignment="1" applyProtection="1">
      <alignment horizontal="left" vertical="center"/>
    </xf>
    <xf numFmtId="0" fontId="11" fillId="0" borderId="0" xfId="5" applyFont="1" applyBorder="1" applyAlignment="1" applyProtection="1">
      <alignment horizontal="left" vertical="center"/>
    </xf>
    <xf numFmtId="0" fontId="11" fillId="0" borderId="48" xfId="5" applyFont="1" applyBorder="1" applyAlignment="1" applyProtection="1">
      <alignment horizontal="left" vertical="center"/>
    </xf>
    <xf numFmtId="0" fontId="14" fillId="0" borderId="67" xfId="6" applyFont="1" applyBorder="1" applyAlignment="1" applyProtection="1">
      <alignment horizontal="center" vertical="center"/>
    </xf>
    <xf numFmtId="0" fontId="10" fillId="0" borderId="0" xfId="5" applyFont="1" applyAlignment="1" applyProtection="1">
      <alignment horizontal="center" vertical="center" wrapText="1"/>
    </xf>
    <xf numFmtId="0" fontId="21" fillId="0" borderId="37" xfId="6" applyFont="1" applyBorder="1" applyAlignment="1" applyProtection="1">
      <alignment horizontal="center" vertical="center" wrapText="1"/>
    </xf>
    <xf numFmtId="0" fontId="16" fillId="0" borderId="39" xfId="6" applyFont="1" applyBorder="1" applyAlignment="1" applyProtection="1">
      <alignment horizontal="center" vertical="center" wrapText="1"/>
    </xf>
    <xf numFmtId="0" fontId="16" fillId="0" borderId="58" xfId="6" applyFont="1" applyBorder="1" applyAlignment="1" applyProtection="1">
      <alignment horizontal="center" vertical="center" wrapText="1"/>
    </xf>
    <xf numFmtId="0" fontId="16" fillId="0" borderId="18" xfId="6" applyFont="1" applyBorder="1" applyAlignment="1" applyProtection="1">
      <alignment horizontal="center" vertical="center" wrapText="1"/>
    </xf>
    <xf numFmtId="0" fontId="14" fillId="0" borderId="47" xfId="6" applyFont="1" applyBorder="1" applyAlignment="1" applyProtection="1">
      <alignment horizontal="center" vertical="center"/>
    </xf>
    <xf numFmtId="0" fontId="14" fillId="0" borderId="9" xfId="6" applyFont="1" applyBorder="1" applyAlignment="1" applyProtection="1">
      <alignment horizontal="center" shrinkToFit="1"/>
    </xf>
    <xf numFmtId="0" fontId="14" fillId="0" borderId="10" xfId="6" applyFont="1" applyBorder="1" applyAlignment="1" applyProtection="1">
      <alignment horizontal="center" shrinkToFit="1"/>
    </xf>
    <xf numFmtId="0" fontId="24" fillId="0" borderId="124" xfId="5" applyFont="1" applyBorder="1" applyAlignment="1" applyProtection="1">
      <alignment horizontal="center" vertical="center" shrinkToFit="1"/>
    </xf>
    <xf numFmtId="0" fontId="21" fillId="0" borderId="39" xfId="6" applyFont="1" applyBorder="1" applyAlignment="1" applyProtection="1">
      <alignment horizontal="center" vertical="center" wrapText="1"/>
    </xf>
    <xf numFmtId="0" fontId="21" fillId="0" borderId="58" xfId="6" applyFont="1" applyBorder="1" applyAlignment="1" applyProtection="1">
      <alignment horizontal="center" vertical="center" wrapText="1"/>
    </xf>
    <xf numFmtId="0" fontId="21" fillId="0" borderId="18" xfId="6" applyFont="1" applyBorder="1" applyAlignment="1" applyProtection="1">
      <alignment horizontal="center" vertical="center" wrapText="1"/>
    </xf>
    <xf numFmtId="0" fontId="21" fillId="0" borderId="63" xfId="6" applyFont="1" applyBorder="1" applyAlignment="1" applyProtection="1">
      <alignment horizontal="center" vertical="center" wrapText="1"/>
    </xf>
    <xf numFmtId="0" fontId="21" fillId="0" borderId="64" xfId="6" applyFont="1" applyBorder="1" applyAlignment="1" applyProtection="1">
      <alignment horizontal="center" vertical="center" wrapText="1"/>
    </xf>
    <xf numFmtId="0" fontId="15" fillId="0" borderId="58" xfId="6" applyFont="1" applyBorder="1" applyAlignment="1" applyProtection="1">
      <alignment horizontal="center" vertical="center" wrapText="1"/>
    </xf>
    <xf numFmtId="0" fontId="15" fillId="0" borderId="18" xfId="6" applyFont="1" applyBorder="1" applyAlignment="1" applyProtection="1">
      <alignment horizontal="center" vertical="center" wrapText="1"/>
    </xf>
    <xf numFmtId="0" fontId="24" fillId="0" borderId="99" xfId="6" applyFont="1" applyBorder="1" applyAlignment="1" applyProtection="1">
      <alignment horizontal="center" vertical="center" wrapText="1"/>
    </xf>
    <xf numFmtId="0" fontId="24" fillId="0" borderId="111" xfId="6" applyFont="1" applyBorder="1" applyAlignment="1" applyProtection="1">
      <alignment horizontal="center" vertical="center" wrapText="1"/>
    </xf>
    <xf numFmtId="0" fontId="11" fillId="0" borderId="118" xfId="5" applyFont="1" applyBorder="1" applyAlignment="1" applyProtection="1">
      <alignment horizontal="left" vertical="center" shrinkToFit="1"/>
    </xf>
    <xf numFmtId="0" fontId="11" fillId="0" borderId="112" xfId="5" applyFont="1" applyBorder="1" applyAlignment="1" applyProtection="1">
      <alignment horizontal="center" vertical="center" shrinkToFit="1"/>
    </xf>
    <xf numFmtId="0" fontId="11" fillId="0" borderId="101" xfId="5" applyFont="1" applyBorder="1" applyAlignment="1" applyProtection="1">
      <alignment horizontal="center" vertical="center" shrinkToFit="1"/>
    </xf>
    <xf numFmtId="0" fontId="11" fillId="0" borderId="67" xfId="5" applyFont="1" applyBorder="1" applyAlignment="1" applyProtection="1">
      <alignment horizontal="left" vertical="center" shrinkToFit="1"/>
    </xf>
    <xf numFmtId="0" fontId="11" fillId="0" borderId="68" xfId="5" applyFont="1" applyBorder="1" applyAlignment="1" applyProtection="1">
      <alignment horizontal="left" vertical="center" shrinkToFit="1"/>
    </xf>
    <xf numFmtId="0" fontId="1" fillId="0" borderId="11" xfId="1" applyNumberFormat="1" applyFont="1" applyBorder="1" applyAlignment="1" applyProtection="1">
      <alignment horizontal="left" vertical="center" shrinkToFit="1"/>
    </xf>
    <xf numFmtId="0" fontId="1" fillId="0" borderId="13" xfId="1" applyNumberFormat="1" applyFont="1" applyBorder="1" applyAlignment="1" applyProtection="1">
      <alignment horizontal="left" vertical="center" shrinkToFit="1"/>
    </xf>
    <xf numFmtId="0" fontId="1" fillId="0" borderId="13" xfId="1" applyFont="1" applyBorder="1" applyAlignment="1" applyProtection="1">
      <alignment horizontal="center" vertical="center" shrinkToFit="1"/>
    </xf>
    <xf numFmtId="0" fontId="1" fillId="0" borderId="12" xfId="1" applyFont="1" applyBorder="1" applyAlignment="1" applyProtection="1">
      <alignment horizontal="center" vertical="center" shrinkToFit="1"/>
    </xf>
    <xf numFmtId="0" fontId="1" fillId="0" borderId="22" xfId="1" applyFont="1" applyBorder="1" applyAlignment="1" applyProtection="1">
      <alignment horizontal="center" vertical="center" shrinkToFit="1"/>
    </xf>
    <xf numFmtId="0" fontId="1" fillId="0" borderId="22" xfId="1" applyFont="1" applyBorder="1" applyAlignment="1" applyProtection="1">
      <alignment horizontal="left" vertical="center" shrinkToFit="1"/>
    </xf>
    <xf numFmtId="0" fontId="1" fillId="0" borderId="21" xfId="1" applyFont="1" applyBorder="1" applyAlignment="1" applyProtection="1">
      <alignment horizontal="left" vertical="center" shrinkToFit="1"/>
    </xf>
    <xf numFmtId="0" fontId="20" fillId="0" borderId="5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horizontal="center" vertical="center"/>
    </xf>
    <xf numFmtId="0" fontId="1" fillId="0" borderId="20" xfId="1" applyFont="1" applyBorder="1" applyAlignment="1" applyProtection="1">
      <alignment horizontal="center" vertical="center"/>
    </xf>
    <xf numFmtId="0" fontId="1" fillId="0" borderId="21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center" vertical="center"/>
    </xf>
    <xf numFmtId="0" fontId="1" fillId="0" borderId="7" xfId="1" applyFont="1" applyBorder="1" applyAlignment="1" applyProtection="1">
      <alignment horizontal="center" vertical="center"/>
    </xf>
    <xf numFmtId="0" fontId="1" fillId="0" borderId="6" xfId="1" applyFont="1" applyBorder="1" applyAlignment="1" applyProtection="1">
      <alignment vertical="center"/>
    </xf>
    <xf numFmtId="0" fontId="1" fillId="0" borderId="9" xfId="1" applyFont="1" applyBorder="1" applyAlignment="1" applyProtection="1">
      <alignment horizontal="center" vertical="center"/>
    </xf>
    <xf numFmtId="0" fontId="1" fillId="0" borderId="10" xfId="1" applyFont="1" applyBorder="1" applyAlignment="1" applyProtection="1">
      <alignment horizontal="center" vertical="center"/>
    </xf>
    <xf numFmtId="0" fontId="20" fillId="0" borderId="5" xfId="1" applyFont="1" applyBorder="1" applyAlignment="1" applyProtection="1">
      <alignment horizontal="right" vertical="center" shrinkToFit="1"/>
    </xf>
    <xf numFmtId="0" fontId="1" fillId="0" borderId="7" xfId="1" applyFont="1" applyBorder="1" applyAlignment="1" applyProtection="1">
      <alignment horizontal="right" vertical="center" shrinkToFit="1"/>
    </xf>
    <xf numFmtId="0" fontId="1" fillId="0" borderId="6" xfId="1" applyFont="1" applyBorder="1" applyAlignment="1" applyProtection="1">
      <alignment horizontal="right" vertical="center" shrinkToFit="1"/>
    </xf>
    <xf numFmtId="0" fontId="1" fillId="0" borderId="11" xfId="1" applyFont="1" applyBorder="1" applyAlignment="1" applyProtection="1">
      <alignment horizontal="center" vertical="center"/>
    </xf>
    <xf numFmtId="0" fontId="1" fillId="0" borderId="12" xfId="1" applyFont="1" applyBorder="1" applyAlignment="1" applyProtection="1">
      <alignment horizontal="center" vertical="center"/>
    </xf>
    <xf numFmtId="0" fontId="1" fillId="0" borderId="14" xfId="1" applyFont="1" applyBorder="1" applyAlignment="1" applyProtection="1">
      <alignment vertical="center" shrinkToFit="1"/>
    </xf>
    <xf numFmtId="0" fontId="1" fillId="0" borderId="15" xfId="1" applyFont="1" applyBorder="1" applyAlignment="1" applyProtection="1">
      <alignment vertical="center" shrinkToFit="1"/>
    </xf>
    <xf numFmtId="0" fontId="1" fillId="0" borderId="16" xfId="1" applyFont="1" applyBorder="1" applyAlignment="1" applyProtection="1">
      <alignment vertical="center" shrinkToFit="1"/>
    </xf>
    <xf numFmtId="0" fontId="20" fillId="0" borderId="9" xfId="1" applyFont="1" applyBorder="1" applyAlignment="1" applyProtection="1">
      <alignment horizontal="center" vertical="center"/>
    </xf>
    <xf numFmtId="0" fontId="1" fillId="0" borderId="1" xfId="1" applyFont="1" applyBorder="1" applyAlignment="1" applyProtection="1">
      <alignment horizontal="center" vertical="center"/>
    </xf>
    <xf numFmtId="0" fontId="1" fillId="0" borderId="17" xfId="1" applyFont="1" applyBorder="1" applyAlignment="1" applyProtection="1">
      <alignment horizontal="center" vertical="center"/>
    </xf>
    <xf numFmtId="0" fontId="1" fillId="0" borderId="18" xfId="1" applyFont="1" applyBorder="1" applyAlignment="1" applyProtection="1">
      <alignment horizontal="center" vertical="center"/>
    </xf>
    <xf numFmtId="0" fontId="20" fillId="0" borderId="0" xfId="1" applyFont="1" applyAlignment="1" applyProtection="1">
      <alignment vertical="center" wrapText="1"/>
    </xf>
    <xf numFmtId="0" fontId="1" fillId="0" borderId="0" xfId="1" applyFont="1" applyAlignment="1" applyProtection="1">
      <alignment vertical="center"/>
    </xf>
    <xf numFmtId="0" fontId="1" fillId="0" borderId="1" xfId="1" applyFont="1" applyBorder="1" applyAlignment="1" applyProtection="1">
      <alignment vertical="center"/>
    </xf>
    <xf numFmtId="0" fontId="20" fillId="0" borderId="1" xfId="1" applyFont="1" applyBorder="1" applyAlignment="1" applyProtection="1">
      <alignment vertical="center"/>
    </xf>
    <xf numFmtId="0" fontId="1" fillId="0" borderId="2" xfId="1" applyFont="1" applyBorder="1" applyAlignment="1" applyProtection="1">
      <alignment horizontal="center" vertical="center"/>
    </xf>
    <xf numFmtId="0" fontId="1" fillId="0" borderId="3" xfId="1" applyFont="1" applyBorder="1" applyAlignment="1" applyProtection="1">
      <alignment horizontal="center" vertical="center"/>
    </xf>
    <xf numFmtId="0" fontId="1" fillId="0" borderId="4" xfId="1" applyFont="1" applyBorder="1" applyAlignment="1" applyProtection="1">
      <alignment horizontal="center" vertical="center"/>
    </xf>
    <xf numFmtId="0" fontId="49" fillId="0" borderId="7" xfId="1" applyFont="1" applyBorder="1" applyAlignment="1" applyProtection="1">
      <alignment horizontal="center" vertical="center"/>
    </xf>
    <xf numFmtId="0" fontId="49" fillId="0" borderId="6" xfId="1" applyFont="1" applyBorder="1" applyAlignment="1" applyProtection="1">
      <alignment horizontal="center" vertical="center"/>
    </xf>
    <xf numFmtId="0" fontId="48" fillId="0" borderId="5" xfId="1" applyFont="1" applyBorder="1" applyAlignment="1" applyProtection="1">
      <alignment horizontal="left" vertical="center" shrinkToFit="1"/>
    </xf>
    <xf numFmtId="0" fontId="48" fillId="0" borderId="7" xfId="1" applyFont="1" applyBorder="1" applyAlignment="1" applyProtection="1">
      <alignment horizontal="left" vertical="center" shrinkToFit="1"/>
    </xf>
    <xf numFmtId="0" fontId="48" fillId="0" borderId="6" xfId="1" applyFont="1" applyBorder="1" applyAlignment="1" applyProtection="1">
      <alignment horizontal="left" vertical="center" shrinkToFit="1"/>
    </xf>
    <xf numFmtId="0" fontId="45" fillId="0" borderId="5" xfId="1" applyFont="1" applyBorder="1" applyAlignment="1" applyProtection="1">
      <alignment horizontal="center" vertical="center"/>
    </xf>
    <xf numFmtId="0" fontId="45" fillId="0" borderId="7" xfId="1" applyFont="1" applyBorder="1" applyAlignment="1" applyProtection="1">
      <alignment horizontal="center" vertical="center"/>
    </xf>
    <xf numFmtId="0" fontId="45" fillId="0" borderId="6" xfId="1" applyFont="1" applyBorder="1" applyAlignment="1" applyProtection="1">
      <alignment horizontal="center" vertical="center"/>
    </xf>
    <xf numFmtId="0" fontId="1" fillId="0" borderId="5" xfId="1" applyFont="1" applyBorder="1" applyAlignment="1" applyProtection="1">
      <alignment horizontal="left" vertical="center" shrinkToFit="1"/>
    </xf>
    <xf numFmtId="0" fontId="1" fillId="0" borderId="7" xfId="1" applyFont="1" applyBorder="1" applyAlignment="1" applyProtection="1">
      <alignment horizontal="left" vertical="center" shrinkToFit="1"/>
    </xf>
    <xf numFmtId="0" fontId="1" fillId="0" borderId="6" xfId="1" applyFont="1" applyBorder="1" applyAlignment="1" applyProtection="1">
      <alignment horizontal="left" vertical="center" shrinkToFit="1"/>
    </xf>
    <xf numFmtId="0" fontId="1" fillId="0" borderId="28" xfId="1" applyFont="1" applyBorder="1" applyAlignment="1" applyProtection="1">
      <alignment horizontal="right" vertical="center"/>
      <protection locked="0"/>
    </xf>
    <xf numFmtId="0" fontId="1" fillId="0" borderId="29" xfId="1" applyFont="1" applyBorder="1" applyAlignment="1" applyProtection="1">
      <alignment horizontal="right" vertical="center"/>
      <protection locked="0"/>
    </xf>
    <xf numFmtId="0" fontId="1" fillId="0" borderId="29" xfId="1" applyFont="1" applyBorder="1" applyAlignment="1" applyProtection="1">
      <alignment vertical="center"/>
      <protection locked="0"/>
    </xf>
    <xf numFmtId="0" fontId="1" fillId="0" borderId="30" xfId="1" applyFont="1" applyBorder="1" applyAlignment="1" applyProtection="1">
      <alignment vertical="center"/>
      <protection locked="0"/>
    </xf>
    <xf numFmtId="0" fontId="1" fillId="0" borderId="23" xfId="1" applyFont="1" applyBorder="1" applyAlignment="1" applyProtection="1">
      <alignment horizontal="center" vertical="center"/>
    </xf>
    <xf numFmtId="0" fontId="1" fillId="0" borderId="24" xfId="1" applyFont="1" applyBorder="1" applyAlignment="1" applyProtection="1">
      <alignment horizontal="center" vertical="center"/>
    </xf>
    <xf numFmtId="0" fontId="1" fillId="0" borderId="26" xfId="1" applyFont="1" applyBorder="1" applyAlignment="1" applyProtection="1">
      <alignment horizontal="center" vertical="center"/>
    </xf>
    <xf numFmtId="0" fontId="1" fillId="0" borderId="27" xfId="1" applyFont="1" applyBorder="1" applyAlignment="1" applyProtection="1">
      <alignment horizontal="center" vertical="center"/>
    </xf>
    <xf numFmtId="0" fontId="1" fillId="0" borderId="23" xfId="1" applyFont="1" applyBorder="1" applyAlignment="1" applyProtection="1">
      <alignment horizontal="left" vertical="center"/>
    </xf>
    <xf numFmtId="0" fontId="1" fillId="0" borderId="25" xfId="1" applyFont="1" applyBorder="1" applyAlignment="1" applyProtection="1">
      <alignment horizontal="left" vertical="center"/>
    </xf>
    <xf numFmtId="0" fontId="1" fillId="0" borderId="24" xfId="1" applyFont="1" applyBorder="1" applyAlignment="1" applyProtection="1">
      <alignment horizontal="left" vertical="center"/>
    </xf>
    <xf numFmtId="0" fontId="1" fillId="0" borderId="0" xfId="1" applyFont="1" applyBorder="1" applyAlignment="1" applyProtection="1">
      <alignment horizontal="right" vertical="center"/>
      <protection locked="0"/>
    </xf>
    <xf numFmtId="0" fontId="1" fillId="0" borderId="0" xfId="1" applyFont="1" applyBorder="1" applyAlignment="1" applyProtection="1">
      <alignment vertical="center"/>
      <protection locked="0"/>
    </xf>
    <xf numFmtId="0" fontId="1" fillId="0" borderId="18" xfId="1" applyFont="1" applyBorder="1" applyAlignment="1" applyProtection="1">
      <alignment vertical="center"/>
      <protection locked="0"/>
    </xf>
    <xf numFmtId="0" fontId="1" fillId="0" borderId="1" xfId="1" applyFont="1" applyBorder="1" applyAlignment="1" applyProtection="1">
      <alignment horizontal="right" vertical="center"/>
      <protection locked="0"/>
    </xf>
    <xf numFmtId="0" fontId="1" fillId="0" borderId="1" xfId="1" applyFont="1" applyBorder="1" applyAlignment="1" applyProtection="1">
      <alignment vertical="center"/>
      <protection locked="0"/>
    </xf>
    <xf numFmtId="0" fontId="1" fillId="0" borderId="10" xfId="1" applyFont="1" applyBorder="1" applyAlignment="1" applyProtection="1">
      <alignment vertical="center"/>
      <protection locked="0"/>
    </xf>
    <xf numFmtId="0" fontId="1" fillId="0" borderId="2" xfId="1" applyFont="1" applyBorder="1" applyAlignment="1" applyProtection="1">
      <alignment horizontal="center" vertical="center" wrapText="1"/>
    </xf>
    <xf numFmtId="0" fontId="1" fillId="0" borderId="3" xfId="1" applyFont="1" applyBorder="1" applyAlignment="1" applyProtection="1">
      <alignment horizontal="center" vertical="center" wrapText="1"/>
    </xf>
    <xf numFmtId="0" fontId="1" fillId="0" borderId="17" xfId="1" applyFont="1" applyBorder="1" applyAlignment="1" applyProtection="1">
      <alignment horizontal="center" vertical="center" wrapText="1"/>
    </xf>
    <xf numFmtId="0" fontId="1" fillId="0" borderId="18" xfId="1" applyFont="1" applyBorder="1" applyAlignment="1" applyProtection="1">
      <alignment horizontal="center" vertical="center" wrapText="1"/>
    </xf>
    <xf numFmtId="0" fontId="1" fillId="0" borderId="9" xfId="1" applyFont="1" applyBorder="1" applyAlignment="1" applyProtection="1">
      <alignment horizontal="center" vertical="center" wrapText="1"/>
    </xf>
    <xf numFmtId="0" fontId="1" fillId="0" borderId="10" xfId="1" applyFont="1" applyBorder="1" applyAlignment="1" applyProtection="1">
      <alignment horizontal="center" vertical="center" wrapText="1"/>
    </xf>
    <xf numFmtId="0" fontId="1" fillId="0" borderId="4" xfId="1" applyFont="1" applyBorder="1" applyAlignment="1" applyProtection="1">
      <alignment vertical="center"/>
      <protection locked="0"/>
    </xf>
    <xf numFmtId="0" fontId="1" fillId="0" borderId="3" xfId="1" applyFont="1" applyBorder="1" applyAlignment="1" applyProtection="1">
      <alignment vertical="center"/>
      <protection locked="0"/>
    </xf>
    <xf numFmtId="0" fontId="1" fillId="0" borderId="0" xfId="1" applyFont="1" applyBorder="1" applyAlignment="1" applyProtection="1">
      <alignment horizontal="right" vertical="center"/>
    </xf>
    <xf numFmtId="0" fontId="0" fillId="0" borderId="0" xfId="1" applyFont="1" applyAlignment="1" applyProtection="1"/>
    <xf numFmtId="0" fontId="1" fillId="0" borderId="0" xfId="1" applyAlignment="1" applyProtection="1"/>
    <xf numFmtId="0" fontId="1" fillId="0" borderId="0" xfId="1" applyBorder="1" applyAlignment="1" applyProtection="1">
      <alignment vertical="center"/>
    </xf>
    <xf numFmtId="0" fontId="1" fillId="0" borderId="0" xfId="1" applyAlignment="1" applyProtection="1">
      <alignment vertical="center"/>
    </xf>
    <xf numFmtId="0" fontId="47" fillId="0" borderId="0" xfId="1" applyFont="1" applyAlignment="1" applyProtection="1">
      <alignment horizontal="right" vertical="center"/>
    </xf>
    <xf numFmtId="0" fontId="4" fillId="0" borderId="0" xfId="1" applyFont="1" applyAlignment="1" applyProtection="1">
      <alignment horizontal="right" vertical="center"/>
    </xf>
    <xf numFmtId="0" fontId="1" fillId="0" borderId="0" xfId="1" applyFont="1" applyAlignment="1" applyProtection="1">
      <alignment horizontal="right" vertical="center"/>
    </xf>
    <xf numFmtId="0" fontId="1" fillId="0" borderId="5" xfId="1" applyBorder="1" applyAlignment="1" applyProtection="1">
      <alignment horizontal="center" vertical="center"/>
    </xf>
    <xf numFmtId="0" fontId="1" fillId="0" borderId="6" xfId="1" applyBorder="1" applyAlignment="1" applyProtection="1">
      <alignment horizontal="center" vertical="center"/>
    </xf>
    <xf numFmtId="0" fontId="1" fillId="0" borderId="7" xfId="1" applyBorder="1" applyAlignment="1" applyProtection="1">
      <alignment horizontal="center" vertical="center"/>
    </xf>
    <xf numFmtId="0" fontId="1" fillId="0" borderId="28" xfId="1" applyBorder="1" applyAlignment="1" applyProtection="1">
      <alignment horizontal="center" vertical="center"/>
      <protection locked="0"/>
    </xf>
    <xf numFmtId="0" fontId="1" fillId="0" borderId="29" xfId="1" applyBorder="1" applyAlignment="1" applyProtection="1">
      <alignment horizontal="center" vertical="center"/>
      <protection locked="0"/>
    </xf>
    <xf numFmtId="0" fontId="1" fillId="0" borderId="30" xfId="1" applyBorder="1" applyAlignment="1" applyProtection="1">
      <alignment horizontal="center" vertical="center"/>
      <protection locked="0"/>
    </xf>
    <xf numFmtId="0" fontId="1" fillId="0" borderId="36" xfId="1" applyBorder="1" applyAlignment="1" applyProtection="1">
      <alignment horizontal="center" vertical="center"/>
      <protection locked="0"/>
    </xf>
    <xf numFmtId="0" fontId="1" fillId="0" borderId="31" xfId="1" applyBorder="1" applyAlignment="1" applyProtection="1">
      <alignment horizontal="center" vertical="center"/>
      <protection locked="0"/>
    </xf>
    <xf numFmtId="0" fontId="1" fillId="0" borderId="32" xfId="1" applyBorder="1" applyAlignment="1" applyProtection="1">
      <alignment horizontal="center" vertical="center"/>
      <protection locked="0"/>
    </xf>
    <xf numFmtId="0" fontId="1" fillId="0" borderId="33" xfId="1" applyBorder="1" applyAlignment="1" applyProtection="1">
      <alignment horizontal="center" vertical="center"/>
      <protection locked="0"/>
    </xf>
    <xf numFmtId="0" fontId="1" fillId="0" borderId="34" xfId="1" applyBorder="1" applyAlignment="1" applyProtection="1">
      <alignment horizontal="center" vertical="center"/>
      <protection locked="0"/>
    </xf>
    <xf numFmtId="0" fontId="1" fillId="0" borderId="35" xfId="1" applyBorder="1" applyAlignment="1" applyProtection="1">
      <alignment horizontal="center" vertical="center"/>
      <protection locked="0"/>
    </xf>
    <xf numFmtId="0" fontId="1" fillId="0" borderId="3" xfId="1" applyBorder="1" applyAlignment="1" applyProtection="1">
      <alignment horizontal="center" vertical="center" wrapText="1"/>
    </xf>
    <xf numFmtId="0" fontId="1" fillId="0" borderId="17" xfId="1" applyBorder="1" applyAlignment="1" applyProtection="1">
      <alignment horizontal="center" vertical="center" wrapText="1"/>
    </xf>
    <xf numFmtId="0" fontId="1" fillId="0" borderId="18" xfId="1" applyBorder="1" applyAlignment="1" applyProtection="1">
      <alignment horizontal="center" vertical="center" wrapText="1"/>
    </xf>
    <xf numFmtId="0" fontId="1" fillId="0" borderId="9" xfId="1" applyBorder="1" applyAlignment="1" applyProtection="1">
      <alignment horizontal="center" vertical="center" wrapText="1"/>
    </xf>
    <xf numFmtId="0" fontId="1" fillId="0" borderId="10" xfId="1" applyBorder="1" applyAlignment="1" applyProtection="1">
      <alignment horizontal="center" vertical="center" wrapText="1"/>
    </xf>
    <xf numFmtId="0" fontId="1" fillId="0" borderId="4" xfId="1" applyBorder="1" applyAlignment="1" applyProtection="1">
      <alignment vertical="center"/>
      <protection locked="0"/>
    </xf>
    <xf numFmtId="0" fontId="1" fillId="0" borderId="3" xfId="1" applyBorder="1" applyAlignment="1" applyProtection="1">
      <alignment vertical="center"/>
      <protection locked="0"/>
    </xf>
    <xf numFmtId="0" fontId="1" fillId="0" borderId="0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  <protection locked="0"/>
    </xf>
    <xf numFmtId="0" fontId="1" fillId="0" borderId="29" xfId="1" applyBorder="1" applyAlignment="1" applyProtection="1">
      <alignment vertical="center"/>
      <protection locked="0"/>
    </xf>
    <xf numFmtId="0" fontId="1" fillId="0" borderId="30" xfId="1" applyBorder="1" applyAlignment="1" applyProtection="1">
      <alignment vertical="center"/>
      <protection locked="0"/>
    </xf>
    <xf numFmtId="0" fontId="1" fillId="0" borderId="31" xfId="1" applyBorder="1" applyAlignment="1" applyProtection="1">
      <alignment vertical="center"/>
      <protection locked="0"/>
    </xf>
    <xf numFmtId="0" fontId="1" fillId="0" borderId="32" xfId="1" applyBorder="1" applyAlignment="1" applyProtection="1">
      <alignment vertical="center"/>
      <protection locked="0"/>
    </xf>
    <xf numFmtId="0" fontId="1" fillId="0" borderId="18" xfId="1" applyBorder="1" applyAlignment="1" applyProtection="1">
      <alignment vertical="center"/>
    </xf>
    <xf numFmtId="0" fontId="1" fillId="0" borderId="2" xfId="1" applyBorder="1" applyAlignment="1" applyProtection="1">
      <alignment horizontal="center" vertical="center" wrapText="1"/>
    </xf>
  </cellXfs>
  <cellStyles count="8">
    <cellStyle name="ハイパーリンク" xfId="7" builtinId="8"/>
    <cellStyle name="標準" xfId="0" builtinId="0"/>
    <cellStyle name="標準 2" xfId="2"/>
    <cellStyle name="標準 3" xfId="3"/>
    <cellStyle name="標準 4" xfId="4"/>
    <cellStyle name="標準_③調査票（第2期）" xfId="5"/>
    <cellStyle name="標準_⑦出願資格審査申請書" xfId="6"/>
    <cellStyle name="標準_⑧協議申出書" xfId="1"/>
  </cellStyles>
  <dxfs count="0"/>
  <tableStyles count="0" defaultTableStyle="TableStyleMedium2" defaultPivotStyle="PivotStyleLight16"/>
  <colors>
    <mruColors>
      <color rgb="FFFFCCFF"/>
      <color rgb="FFFFFF99"/>
      <color rgb="FFCCFFFF"/>
      <color rgb="FF0066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44829</xdr:colOff>
      <xdr:row>4</xdr:row>
      <xdr:rowOff>89651</xdr:rowOff>
    </xdr:from>
    <xdr:to>
      <xdr:col>63</xdr:col>
      <xdr:colOff>128829</xdr:colOff>
      <xdr:row>28</xdr:row>
      <xdr:rowOff>58416</xdr:rowOff>
    </xdr:to>
    <xdr:sp macro="" textlink="">
      <xdr:nvSpPr>
        <xdr:cNvPr id="2" name="正方形/長方形 1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>
        <a:xfrm>
          <a:off x="8998329" y="889751"/>
          <a:ext cx="3132000" cy="456934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44</xdr:col>
      <xdr:colOff>28575</xdr:colOff>
      <xdr:row>13</xdr:row>
      <xdr:rowOff>2</xdr:rowOff>
    </xdr:from>
    <xdr:to>
      <xdr:col>66</xdr:col>
      <xdr:colOff>161925</xdr:colOff>
      <xdr:row>20</xdr:row>
      <xdr:rowOff>28061</xdr:rowOff>
    </xdr:to>
    <xdr:sp macro="" textlink="">
      <xdr:nvSpPr>
        <xdr:cNvPr id="3" name="テキスト ボックス 2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8410575" y="2400302"/>
          <a:ext cx="4324350" cy="1428234"/>
        </a:xfrm>
        <a:prstGeom prst="rect">
          <a:avLst/>
        </a:prstGeom>
        <a:solidFill>
          <a:schemeClr val="lt1"/>
        </a:solidFill>
        <a:ln w="19050" cmpd="sng">
          <a:solidFill>
            <a:schemeClr val="accent1">
              <a:lumMod val="75000"/>
            </a:schemeClr>
          </a:solidFill>
          <a:prstDash val="dash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>
            <a:lnSpc>
              <a:spcPts val="1200"/>
            </a:lnSpc>
          </a:pPr>
          <a:r>
            <a:rPr kumimoji="1" lang="ja-JP" altLang="en-US" sz="1800"/>
            <a:t>　</a:t>
          </a:r>
          <a:r>
            <a:rPr kumimoji="1" lang="ja-JP" altLang="en-US" sz="1600" b="1">
              <a:latin typeface="+mj-ea"/>
              <a:ea typeface="+mj-ea"/>
            </a:rPr>
            <a:t>入学検定料収納証明書貼付欄</a:t>
          </a:r>
          <a:endParaRPr kumimoji="1" lang="en-US" altLang="ja-JP" sz="1600" b="1">
            <a:latin typeface="+mj-ea"/>
            <a:ea typeface="+mj-ea"/>
          </a:endParaRPr>
        </a:p>
        <a:p>
          <a:pPr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コンビニエンスストア・ペイジー・ネットバンク・クレジットカードで</a:t>
          </a:r>
          <a:endParaRPr kumimoji="1" lang="en-US" altLang="ja-JP" sz="1100"/>
        </a:p>
        <a:p>
          <a:pPr algn="ctr">
            <a:lnSpc>
              <a:spcPts val="1100"/>
            </a:lnSpc>
          </a:pPr>
          <a:endParaRPr kumimoji="1" lang="en-US" altLang="ja-JP" sz="1100"/>
        </a:p>
        <a:p>
          <a:pPr algn="ctr">
            <a:lnSpc>
              <a:spcPts val="1100"/>
            </a:lnSpc>
          </a:pPr>
          <a:r>
            <a:rPr kumimoji="1" lang="ja-JP" altLang="en-US" sz="1100"/>
            <a:t>納入をした方は、こちらに収納証明書を貼付してください。</a:t>
          </a:r>
          <a:endParaRPr kumimoji="1" lang="en-US" altLang="ja-JP" sz="1100"/>
        </a:p>
        <a:p>
          <a:pPr algn="ctr">
            <a:lnSpc>
              <a:spcPts val="1000"/>
            </a:lnSpc>
          </a:pPr>
          <a:endParaRPr kumimoji="1" lang="en-US" altLang="ja-JP" sz="1100"/>
        </a:p>
        <a:p>
          <a:pPr algn="ctr">
            <a:lnSpc>
              <a:spcPts val="1000"/>
            </a:lnSpc>
          </a:pPr>
          <a:r>
            <a:rPr kumimoji="1" lang="en-US" altLang="ja-JP" sz="1100"/>
            <a:t>※</a:t>
          </a:r>
          <a:r>
            <a:rPr kumimoji="1" lang="ja-JP" altLang="en-US" sz="1100"/>
            <a:t>詳細は要項添付の「検定料払込方法」をご確認ください。</a:t>
          </a:r>
        </a:p>
      </xdr:txBody>
    </xdr:sp>
    <xdr:clientData/>
  </xdr:twoCellAnchor>
  <xdr:twoCellAnchor editAs="oneCell">
    <xdr:from>
      <xdr:col>2</xdr:col>
      <xdr:colOff>107194</xdr:colOff>
      <xdr:row>34</xdr:row>
      <xdr:rowOff>9526</xdr:rowOff>
    </xdr:from>
    <xdr:to>
      <xdr:col>10</xdr:col>
      <xdr:colOff>9257</xdr:colOff>
      <xdr:row>45</xdr:row>
      <xdr:rowOff>1694</xdr:rowOff>
    </xdr:to>
    <xdr:pic>
      <xdr:nvPicPr>
        <xdr:cNvPr id="6" name="図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88194" y="6810376"/>
          <a:ext cx="1426063" cy="21257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161925</xdr:colOff>
      <xdr:row>36</xdr:row>
      <xdr:rowOff>85725</xdr:rowOff>
    </xdr:from>
    <xdr:to>
      <xdr:col>18</xdr:col>
      <xdr:colOff>485775</xdr:colOff>
      <xdr:row>37</xdr:row>
      <xdr:rowOff>123825</xdr:rowOff>
    </xdr:to>
    <xdr:sp macro="" textlink="">
      <xdr:nvSpPr>
        <xdr:cNvPr id="6" name="AutoShape 1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SpPr>
          <a:spLocks noChangeArrowheads="1"/>
        </xdr:cNvSpPr>
      </xdr:nvSpPr>
      <xdr:spPr bwMode="auto">
        <a:xfrm>
          <a:off x="1533525" y="84772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18</xdr:col>
      <xdr:colOff>171450</xdr:colOff>
      <xdr:row>40</xdr:row>
      <xdr:rowOff>66675</xdr:rowOff>
    </xdr:from>
    <xdr:to>
      <xdr:col>18</xdr:col>
      <xdr:colOff>495300</xdr:colOff>
      <xdr:row>41</xdr:row>
      <xdr:rowOff>104775</xdr:rowOff>
    </xdr:to>
    <xdr:sp macro="" textlink="">
      <xdr:nvSpPr>
        <xdr:cNvPr id="7" name="AutoShape 2">
          <a:extLst>
            <a:ext uri="{FF2B5EF4-FFF2-40B4-BE49-F238E27FC236}">
              <a16:creationId xmlns="" xmlns:a16="http://schemas.microsoft.com/office/drawing/2014/main" id="{00000000-0008-0000-0300-000007000000}"/>
            </a:ext>
          </a:extLst>
        </xdr:cNvPr>
        <xdr:cNvSpPr>
          <a:spLocks noChangeArrowheads="1"/>
        </xdr:cNvSpPr>
      </xdr:nvSpPr>
      <xdr:spPr bwMode="auto">
        <a:xfrm>
          <a:off x="1543050" y="89725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171450</xdr:colOff>
      <xdr:row>44</xdr:row>
      <xdr:rowOff>85725</xdr:rowOff>
    </xdr:from>
    <xdr:to>
      <xdr:col>18</xdr:col>
      <xdr:colOff>495300</xdr:colOff>
      <xdr:row>45</xdr:row>
      <xdr:rowOff>123825</xdr:rowOff>
    </xdr:to>
    <xdr:sp macro="" textlink="">
      <xdr:nvSpPr>
        <xdr:cNvPr id="8" name="AutoShape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SpPr>
          <a:spLocks noChangeArrowheads="1"/>
        </xdr:cNvSpPr>
      </xdr:nvSpPr>
      <xdr:spPr bwMode="auto">
        <a:xfrm>
          <a:off x="1543050" y="9505950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161925</xdr:colOff>
      <xdr:row>48</xdr:row>
      <xdr:rowOff>95250</xdr:rowOff>
    </xdr:from>
    <xdr:to>
      <xdr:col>18</xdr:col>
      <xdr:colOff>485775</xdr:colOff>
      <xdr:row>49</xdr:row>
      <xdr:rowOff>133350</xdr:rowOff>
    </xdr:to>
    <xdr:sp macro="" textlink="">
      <xdr:nvSpPr>
        <xdr:cNvPr id="9" name="AutoShape 4">
          <a:extLst>
            <a:ext uri="{FF2B5EF4-FFF2-40B4-BE49-F238E27FC236}">
              <a16:creationId xmlns="" xmlns:a16="http://schemas.microsoft.com/office/drawing/2014/main" id="{00000000-0008-0000-0300-000009000000}"/>
            </a:ext>
          </a:extLst>
        </xdr:cNvPr>
        <xdr:cNvSpPr>
          <a:spLocks noChangeArrowheads="1"/>
        </xdr:cNvSpPr>
      </xdr:nvSpPr>
      <xdr:spPr bwMode="auto">
        <a:xfrm>
          <a:off x="1533525" y="10029825"/>
          <a:ext cx="323850" cy="209550"/>
        </a:xfrm>
        <a:prstGeom prst="flowChartProcess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1:V108"/>
  <sheetViews>
    <sheetView showGridLines="0" tabSelected="1" zoomScale="70" zoomScaleNormal="70" workbookViewId="0"/>
  </sheetViews>
  <sheetFormatPr defaultColWidth="9" defaultRowHeight="18.75"/>
  <cols>
    <col min="1" max="1" width="15.625" style="32" customWidth="1"/>
    <col min="2" max="2" width="27.875" style="31" bestFit="1" customWidth="1"/>
    <col min="3" max="3" width="30.625" style="32" customWidth="1"/>
    <col min="4" max="9" width="5.625" style="32" customWidth="1"/>
    <col min="10" max="10" width="5.5" style="32" customWidth="1"/>
    <col min="11" max="11" width="7.625" style="32" customWidth="1"/>
    <col min="12" max="12" width="39.5" style="32" customWidth="1"/>
    <col min="13" max="13" width="11" style="32" hidden="1" customWidth="1"/>
    <col min="14" max="14" width="9" style="32" hidden="1" customWidth="1"/>
    <col min="15" max="15" width="23.75" style="32" hidden="1" customWidth="1"/>
    <col min="16" max="16" width="11.5" style="32" hidden="1" customWidth="1"/>
    <col min="17" max="18" width="9" style="32" hidden="1" customWidth="1"/>
    <col min="19" max="16384" width="9" style="32"/>
  </cols>
  <sheetData>
    <row r="1" spans="2:18">
      <c r="D1" s="33"/>
      <c r="E1" s="34"/>
      <c r="F1" s="35"/>
      <c r="G1" s="214" t="s">
        <v>131</v>
      </c>
      <c r="H1" s="215"/>
      <c r="I1" s="215"/>
      <c r="J1" s="215"/>
      <c r="K1" s="215"/>
    </row>
    <row r="2" spans="2:18">
      <c r="D2" s="36"/>
      <c r="E2" s="37"/>
      <c r="F2" s="38"/>
      <c r="G2" s="214" t="s">
        <v>132</v>
      </c>
      <c r="H2" s="215"/>
      <c r="I2" s="215"/>
      <c r="J2" s="215"/>
      <c r="K2" s="215"/>
      <c r="O2" s="32" t="s">
        <v>288</v>
      </c>
    </row>
    <row r="3" spans="2:18" ht="19.5" thickBot="1">
      <c r="O3" s="32" t="s">
        <v>211</v>
      </c>
    </row>
    <row r="4" spans="2:18">
      <c r="C4" s="218" t="s">
        <v>126</v>
      </c>
      <c r="D4" s="219"/>
      <c r="E4" s="219"/>
      <c r="F4" s="219"/>
      <c r="G4" s="219"/>
      <c r="H4" s="219"/>
      <c r="I4" s="219"/>
      <c r="J4" s="219"/>
      <c r="K4" s="220"/>
      <c r="O4" s="32" t="s">
        <v>212</v>
      </c>
    </row>
    <row r="5" spans="2:18" ht="19.5" thickBot="1">
      <c r="C5" s="39" t="s">
        <v>128</v>
      </c>
      <c r="D5" s="223" t="s">
        <v>127</v>
      </c>
      <c r="E5" s="223"/>
      <c r="F5" s="223"/>
      <c r="G5" s="223"/>
      <c r="H5" s="223"/>
      <c r="I5" s="223"/>
      <c r="J5" s="223"/>
      <c r="K5" s="224"/>
      <c r="O5" s="32" t="s">
        <v>210</v>
      </c>
    </row>
    <row r="6" spans="2:18">
      <c r="C6" s="40" t="s">
        <v>218</v>
      </c>
      <c r="D6" s="229"/>
      <c r="E6" s="229"/>
      <c r="F6" s="229"/>
      <c r="G6" s="229"/>
      <c r="H6" s="229"/>
      <c r="I6" s="229"/>
      <c r="J6" s="229"/>
      <c r="K6" s="230"/>
      <c r="L6" s="41" t="str">
        <f>IF(COUNTA(D6)=0,"※選択してください","入力ＯＫ！")</f>
        <v>※選択してください</v>
      </c>
      <c r="M6" s="42" t="b">
        <f>AND(D6="情報アーキテクチャコース",D7="創造技術コース")</f>
        <v>0</v>
      </c>
      <c r="N6" s="32" t="s">
        <v>229</v>
      </c>
      <c r="O6" s="32" t="s">
        <v>228</v>
      </c>
      <c r="R6" s="32" t="str">
        <f>IF(入力シート!D8="","☑","□")</f>
        <v>☑</v>
      </c>
    </row>
    <row r="7" spans="2:18">
      <c r="C7" s="40" t="s">
        <v>219</v>
      </c>
      <c r="D7" s="233"/>
      <c r="E7" s="234"/>
      <c r="F7" s="234"/>
      <c r="G7" s="234"/>
      <c r="H7" s="234"/>
      <c r="I7" s="234"/>
      <c r="J7" s="234"/>
      <c r="K7" s="235"/>
      <c r="L7" s="41" t="str">
        <f>IF(COUNTA(D7)=0,"※選択してください",IF(COUNTIF(M6:M7,"TRUE"),"※この組み合わせでは志望できません","入力ＯＫ！"))</f>
        <v>※選択してください</v>
      </c>
      <c r="M7" s="42" t="b">
        <f>AND(D6="創造技術コース",D7="情報アーキテクチャコース")</f>
        <v>0</v>
      </c>
      <c r="N7" s="32" t="s">
        <v>230</v>
      </c>
      <c r="O7" s="32" t="s">
        <v>240</v>
      </c>
    </row>
    <row r="8" spans="2:18">
      <c r="B8" s="43"/>
      <c r="C8" s="44" t="s">
        <v>105</v>
      </c>
      <c r="D8" s="233"/>
      <c r="E8" s="234"/>
      <c r="F8" s="234"/>
      <c r="G8" s="234"/>
      <c r="H8" s="234"/>
      <c r="I8" s="234"/>
      <c r="J8" s="234"/>
      <c r="K8" s="235"/>
      <c r="L8" s="45" t="str">
        <f>IF(COUNTA(D8)=0,"※選択してください",IF(OR(P9=TRUE,P10=TRUE),"※入学時期を確認してください","入力ＯＫ！"))</f>
        <v>※選択してください</v>
      </c>
      <c r="M8" s="46"/>
      <c r="N8" s="32" t="s">
        <v>231</v>
      </c>
      <c r="O8" s="32" t="s">
        <v>241</v>
      </c>
      <c r="P8" s="47"/>
    </row>
    <row r="9" spans="2:18" ht="18.75" customHeight="1">
      <c r="C9" s="44" t="s">
        <v>117</v>
      </c>
      <c r="D9" s="242"/>
      <c r="E9" s="243"/>
      <c r="F9" s="244"/>
      <c r="G9" s="245"/>
      <c r="H9" s="245"/>
      <c r="I9" s="245"/>
      <c r="J9" s="245"/>
      <c r="K9" s="246"/>
      <c r="L9" s="45" t="str">
        <f>IF(COUNTA(D9)=0,"※選択してください",IF(OR(P10=TRUE,P11=TRUE),"※入学時期を確認してください","入力ＯＫ！"))</f>
        <v>※選択してください</v>
      </c>
      <c r="M9" s="46"/>
      <c r="N9" s="32" t="s">
        <v>232</v>
      </c>
      <c r="O9" s="32" t="s">
        <v>234</v>
      </c>
      <c r="P9" s="47"/>
    </row>
    <row r="10" spans="2:18">
      <c r="C10" s="221" t="s">
        <v>106</v>
      </c>
      <c r="D10" s="231" t="s">
        <v>174</v>
      </c>
      <c r="E10" s="231"/>
      <c r="F10" s="231"/>
      <c r="G10" s="231"/>
      <c r="H10" s="231" t="s">
        <v>118</v>
      </c>
      <c r="I10" s="231"/>
      <c r="J10" s="231"/>
      <c r="K10" s="232"/>
      <c r="M10" s="46"/>
      <c r="N10" s="32" t="s">
        <v>233</v>
      </c>
      <c r="O10" s="32" t="s">
        <v>236</v>
      </c>
      <c r="P10" s="32" t="b">
        <f>AND(D8=O8,D9=O11)</f>
        <v>0</v>
      </c>
    </row>
    <row r="11" spans="2:18">
      <c r="C11" s="222"/>
      <c r="D11" s="185"/>
      <c r="E11" s="185"/>
      <c r="F11" s="185"/>
      <c r="G11" s="185"/>
      <c r="H11" s="185"/>
      <c r="I11" s="185"/>
      <c r="J11" s="185"/>
      <c r="K11" s="225"/>
      <c r="L11" s="41" t="str">
        <f>IF(COUNTA(D11:K11)=2,"入力ＯＫ！","※入力してください")</f>
        <v>※入力してください</v>
      </c>
      <c r="M11" s="46"/>
      <c r="O11" s="32" t="s">
        <v>235</v>
      </c>
      <c r="P11" s="32" t="b">
        <f>AND(D8=O8,D9=O12)</f>
        <v>0</v>
      </c>
    </row>
    <row r="12" spans="2:18">
      <c r="C12" s="44" t="s">
        <v>107</v>
      </c>
      <c r="D12" s="185"/>
      <c r="E12" s="185"/>
      <c r="F12" s="185"/>
      <c r="G12" s="185"/>
      <c r="H12" s="185"/>
      <c r="I12" s="185"/>
      <c r="J12" s="185"/>
      <c r="K12" s="225"/>
      <c r="L12" s="41" t="str">
        <f>IF(COUNTA(D11:K11)=2,"入力ＯＫ！","※入力してください")</f>
        <v>※入力してください</v>
      </c>
      <c r="M12" s="46"/>
      <c r="O12" s="32" t="s">
        <v>237</v>
      </c>
      <c r="P12" s="32" t="b">
        <f>AND(D9=O9,D10=O13)</f>
        <v>0</v>
      </c>
    </row>
    <row r="13" spans="2:18">
      <c r="C13" s="44" t="s">
        <v>130</v>
      </c>
      <c r="D13" s="185"/>
      <c r="E13" s="185"/>
      <c r="F13" s="185"/>
      <c r="G13" s="185"/>
      <c r="H13" s="185"/>
      <c r="I13" s="185"/>
      <c r="J13" s="185"/>
      <c r="K13" s="225"/>
      <c r="L13" s="41" t="str">
        <f>IF(COUNTA(D12:K12)=2,"入力ＯＫ！","※入力してください")</f>
        <v>※入力してください</v>
      </c>
      <c r="M13" s="46"/>
      <c r="O13" s="32" t="s">
        <v>242</v>
      </c>
    </row>
    <row r="14" spans="2:18">
      <c r="C14" s="44" t="s">
        <v>133</v>
      </c>
      <c r="D14" s="198"/>
      <c r="E14" s="216"/>
      <c r="F14" s="216"/>
      <c r="G14" s="216"/>
      <c r="H14" s="216"/>
      <c r="I14" s="216"/>
      <c r="J14" s="216"/>
      <c r="K14" s="217"/>
      <c r="L14" s="46"/>
      <c r="M14" s="46"/>
      <c r="O14" s="32" t="s">
        <v>238</v>
      </c>
    </row>
    <row r="15" spans="2:18">
      <c r="C15" s="44" t="s">
        <v>100</v>
      </c>
      <c r="D15" s="233"/>
      <c r="E15" s="234"/>
      <c r="F15" s="234"/>
      <c r="G15" s="234"/>
      <c r="H15" s="234"/>
      <c r="I15" s="234"/>
      <c r="J15" s="234"/>
      <c r="K15" s="235"/>
      <c r="L15" s="41" t="str">
        <f>IF(COUNTA(D15)=0,"※選択してください","入力ＯＫ！")</f>
        <v>※選択してください</v>
      </c>
      <c r="M15" s="46"/>
      <c r="O15" s="32" t="s">
        <v>239</v>
      </c>
    </row>
    <row r="16" spans="2:18">
      <c r="C16" s="44" t="s">
        <v>108</v>
      </c>
      <c r="D16" s="180"/>
      <c r="E16" s="196"/>
      <c r="F16" s="196"/>
      <c r="G16" s="196"/>
      <c r="H16" s="196"/>
      <c r="I16" s="196"/>
      <c r="J16" s="196"/>
      <c r="K16" s="197"/>
      <c r="L16" s="41" t="str">
        <f>IF(COUNTA(D16)=1,"入力ＯＫ！","※入力してください")</f>
        <v>※入力してください</v>
      </c>
      <c r="M16" s="46"/>
      <c r="N16" s="32" t="s">
        <v>134</v>
      </c>
      <c r="O16" s="32" t="str">
        <f>CONCATENATE(D11,"　",D13,"　",H11)</f>
        <v>　　</v>
      </c>
    </row>
    <row r="17" spans="2:16">
      <c r="C17" s="44" t="s">
        <v>188</v>
      </c>
      <c r="D17" s="180"/>
      <c r="E17" s="196"/>
      <c r="F17" s="196"/>
      <c r="G17" s="196"/>
      <c r="H17" s="196"/>
      <c r="I17" s="196"/>
      <c r="J17" s="196"/>
      <c r="K17" s="197"/>
      <c r="L17" s="45" t="str">
        <f>IF(COUNTA(D17)=1,"入力ＯＫ！","※外国籍の方は入力してください")</f>
        <v>※外国籍の方は入力してください</v>
      </c>
      <c r="M17" s="46"/>
      <c r="N17" s="32" t="s">
        <v>135</v>
      </c>
      <c r="O17" s="32" t="str">
        <f>CONCATENATE(D12,"　",D14,"　",H12)</f>
        <v>　　</v>
      </c>
    </row>
    <row r="18" spans="2:16">
      <c r="C18" s="44" t="s">
        <v>129</v>
      </c>
      <c r="D18" s="185"/>
      <c r="E18" s="185"/>
      <c r="F18" s="48" t="s">
        <v>109</v>
      </c>
      <c r="G18" s="25"/>
      <c r="H18" s="48" t="s">
        <v>110</v>
      </c>
      <c r="I18" s="25"/>
      <c r="J18" s="48" t="s">
        <v>111</v>
      </c>
      <c r="K18" s="49"/>
      <c r="L18" s="41" t="str">
        <f>IF(COUNTA(D18:J18)=6,"入力ＯＫ！","※入力してください")</f>
        <v>※入力してください</v>
      </c>
      <c r="O18" s="32" t="s">
        <v>98</v>
      </c>
    </row>
    <row r="19" spans="2:16">
      <c r="C19" s="44" t="s">
        <v>120</v>
      </c>
      <c r="D19" s="50" t="s">
        <v>119</v>
      </c>
      <c r="E19" s="236"/>
      <c r="F19" s="237"/>
      <c r="G19" s="238"/>
      <c r="H19" s="51" t="s">
        <v>175</v>
      </c>
      <c r="I19" s="239"/>
      <c r="J19" s="240"/>
      <c r="K19" s="241"/>
      <c r="L19" s="41" t="str">
        <f>IF(COUNTA(E19:I19)=3,"入力ＯＫ！","※入力してください")</f>
        <v>※入力してください</v>
      </c>
      <c r="O19" s="32" t="s">
        <v>99</v>
      </c>
    </row>
    <row r="20" spans="2:16">
      <c r="C20" s="44" t="s">
        <v>121</v>
      </c>
      <c r="D20" s="205"/>
      <c r="E20" s="205"/>
      <c r="F20" s="205"/>
      <c r="G20" s="205"/>
      <c r="H20" s="205"/>
      <c r="I20" s="205"/>
      <c r="J20" s="205"/>
      <c r="K20" s="206"/>
      <c r="L20" s="41" t="str">
        <f>IF(COUNTA(D20)=1,"入力ＯＫ！","※入力してください")</f>
        <v>※入力してください</v>
      </c>
      <c r="N20" s="32" t="s">
        <v>136</v>
      </c>
      <c r="O20" s="32" t="e">
        <f>DATEDIF(O21,O22,"y")</f>
        <v>#VALUE!</v>
      </c>
    </row>
    <row r="21" spans="2:16">
      <c r="C21" s="44" t="s">
        <v>197</v>
      </c>
      <c r="D21" s="205"/>
      <c r="E21" s="205"/>
      <c r="F21" s="205"/>
      <c r="G21" s="205"/>
      <c r="H21" s="205"/>
      <c r="I21" s="205"/>
      <c r="J21" s="205"/>
      <c r="K21" s="52" t="s">
        <v>123</v>
      </c>
      <c r="L21" s="45" t="str">
        <f>IF(COUNTA(D21)=1,"入力ＯＫ！","※必要に応じて入力してください")</f>
        <v>※必要に応じて入力してください</v>
      </c>
      <c r="O21" s="31" t="str">
        <f>CONCATENATE(D18,"/",G18,"/",I18)</f>
        <v>//</v>
      </c>
      <c r="P21" s="53"/>
    </row>
    <row r="22" spans="2:16">
      <c r="C22" s="44" t="s">
        <v>122</v>
      </c>
      <c r="D22" s="211"/>
      <c r="E22" s="212"/>
      <c r="F22" s="212"/>
      <c r="G22" s="212"/>
      <c r="H22" s="212"/>
      <c r="I22" s="212"/>
      <c r="J22" s="212"/>
      <c r="K22" s="213"/>
      <c r="L22" s="41" t="str">
        <f>IF(COUNTA(D22)=1,"入力ＯＫ！","※入力してください")</f>
        <v>※入力してください</v>
      </c>
      <c r="O22" s="47">
        <v>44287</v>
      </c>
      <c r="P22" s="32">
        <f>D8</f>
        <v>0</v>
      </c>
    </row>
    <row r="23" spans="2:16">
      <c r="C23" s="44" t="s">
        <v>124</v>
      </c>
      <c r="D23" s="211"/>
      <c r="E23" s="212"/>
      <c r="F23" s="212"/>
      <c r="G23" s="212"/>
      <c r="H23" s="212"/>
      <c r="I23" s="212"/>
      <c r="J23" s="212"/>
      <c r="K23" s="213"/>
      <c r="L23" s="41" t="str">
        <f>IF(COUNTA(D23)=1,"入力ＯＫ！","※入力してください")</f>
        <v>※入力してください</v>
      </c>
      <c r="N23" s="32" t="s">
        <v>187</v>
      </c>
      <c r="O23" s="31" t="str">
        <f>CONCATENATE(E19,"　",H19,"　",I19)</f>
        <v>　－　</v>
      </c>
    </row>
    <row r="24" spans="2:16">
      <c r="C24" s="44" t="s">
        <v>198</v>
      </c>
      <c r="D24" s="207"/>
      <c r="E24" s="207"/>
      <c r="F24" s="207"/>
      <c r="G24" s="207"/>
      <c r="H24" s="207"/>
      <c r="I24" s="207"/>
      <c r="J24" s="207"/>
      <c r="K24" s="52" t="s">
        <v>123</v>
      </c>
      <c r="L24" s="45" t="str">
        <f>IF(COUNTA(D24)=1,"入力ＯＫ！","※必要に応じて入力してください")</f>
        <v>※必要に応じて入力してください</v>
      </c>
      <c r="N24" s="32" t="s">
        <v>186</v>
      </c>
      <c r="O24" s="32" t="str">
        <f>CONCATENATE("在留資格(　",D17,"　)")</f>
        <v>在留資格(　　)</v>
      </c>
    </row>
    <row r="25" spans="2:16" ht="19.5" thickBot="1">
      <c r="C25" s="54" t="s">
        <v>125</v>
      </c>
      <c r="D25" s="226"/>
      <c r="E25" s="227"/>
      <c r="F25" s="227"/>
      <c r="G25" s="227"/>
      <c r="H25" s="227"/>
      <c r="I25" s="227"/>
      <c r="J25" s="227"/>
      <c r="K25" s="228"/>
      <c r="L25" s="41" t="str">
        <f>IF(COUNTA(D25)=1,"入力ＯＫ！","※入力してください")</f>
        <v>※入力してください</v>
      </c>
    </row>
    <row r="26" spans="2:16" ht="19.5" thickBot="1">
      <c r="D26" s="46"/>
      <c r="E26" s="46"/>
    </row>
    <row r="27" spans="2:16">
      <c r="B27" s="55" t="s">
        <v>155</v>
      </c>
      <c r="C27" s="56"/>
      <c r="D27" s="56"/>
      <c r="E27" s="56"/>
      <c r="F27" s="56"/>
      <c r="G27" s="56"/>
      <c r="H27" s="56"/>
      <c r="I27" s="56"/>
      <c r="J27" s="56"/>
      <c r="K27" s="57"/>
      <c r="L27" s="58"/>
    </row>
    <row r="28" spans="2:16" ht="19.5" thickBot="1">
      <c r="B28" s="59" t="s">
        <v>128</v>
      </c>
      <c r="C28" s="60"/>
      <c r="D28" s="223" t="s">
        <v>127</v>
      </c>
      <c r="E28" s="223"/>
      <c r="F28" s="223"/>
      <c r="G28" s="223"/>
      <c r="H28" s="223"/>
      <c r="I28" s="223"/>
      <c r="J28" s="223"/>
      <c r="K28" s="224"/>
      <c r="L28" s="58"/>
    </row>
    <row r="29" spans="2:16">
      <c r="B29" s="191" t="s">
        <v>141</v>
      </c>
      <c r="C29" s="61" t="s">
        <v>154</v>
      </c>
      <c r="D29" s="250"/>
      <c r="E29" s="251"/>
      <c r="F29" s="247"/>
      <c r="G29" s="248"/>
      <c r="H29" s="248"/>
      <c r="I29" s="248"/>
      <c r="J29" s="248"/>
      <c r="K29" s="249"/>
    </row>
    <row r="30" spans="2:16">
      <c r="B30" s="192"/>
      <c r="C30" s="48" t="s">
        <v>142</v>
      </c>
      <c r="D30" s="205"/>
      <c r="E30" s="205"/>
      <c r="F30" s="205"/>
      <c r="G30" s="205"/>
      <c r="H30" s="205"/>
      <c r="I30" s="205"/>
      <c r="J30" s="205"/>
      <c r="K30" s="206"/>
      <c r="L30" s="41" t="str">
        <f>IF(COUNTA(D29)=1,"入力ＯＫ！","※入力してください")</f>
        <v>※入力してください</v>
      </c>
      <c r="O30" s="32" t="s">
        <v>101</v>
      </c>
    </row>
    <row r="31" spans="2:16">
      <c r="B31" s="192"/>
      <c r="C31" s="48" t="s">
        <v>143</v>
      </c>
      <c r="D31" s="205"/>
      <c r="E31" s="205"/>
      <c r="F31" s="205"/>
      <c r="G31" s="205"/>
      <c r="H31" s="205"/>
      <c r="I31" s="205"/>
      <c r="J31" s="205"/>
      <c r="K31" s="206"/>
      <c r="L31" s="41" t="str">
        <f>IF(COUNTA(D30)=1,"入力ＯＫ！","※入力してください")</f>
        <v>※入力してください</v>
      </c>
      <c r="O31" s="32" t="s">
        <v>114</v>
      </c>
    </row>
    <row r="32" spans="2:16">
      <c r="B32" s="192"/>
      <c r="C32" s="62" t="s">
        <v>144</v>
      </c>
      <c r="D32" s="185"/>
      <c r="E32" s="185"/>
      <c r="F32" s="48" t="s">
        <v>109</v>
      </c>
      <c r="G32" s="25"/>
      <c r="H32" s="48" t="s">
        <v>110</v>
      </c>
      <c r="I32" s="25"/>
      <c r="J32" s="48" t="s">
        <v>111</v>
      </c>
      <c r="K32" s="63"/>
      <c r="L32" s="41" t="str">
        <f>IF(COUNTA(D31)=1,"入力ＯＫ！","※入力してください")</f>
        <v>※入力してください</v>
      </c>
      <c r="O32" s="32" t="s">
        <v>115</v>
      </c>
    </row>
    <row r="33" spans="2:15">
      <c r="B33" s="192" t="s">
        <v>150</v>
      </c>
      <c r="C33" s="48" t="s">
        <v>153</v>
      </c>
      <c r="D33" s="180"/>
      <c r="E33" s="196"/>
      <c r="F33" s="196"/>
      <c r="G33" s="196"/>
      <c r="H33" s="196"/>
      <c r="I33" s="196"/>
      <c r="J33" s="196"/>
      <c r="K33" s="197"/>
      <c r="L33" s="41" t="str">
        <f>IF(COUNTA(D32:K32)=7,"入力ＯＫ！","※入力・選択してください")</f>
        <v>※入力・選択してください</v>
      </c>
      <c r="O33" s="32" t="s">
        <v>116</v>
      </c>
    </row>
    <row r="34" spans="2:15">
      <c r="B34" s="192"/>
      <c r="C34" s="48" t="s">
        <v>145</v>
      </c>
      <c r="D34" s="198"/>
      <c r="E34" s="199"/>
      <c r="F34" s="64" t="s">
        <v>148</v>
      </c>
      <c r="G34" s="182"/>
      <c r="H34" s="183"/>
      <c r="I34" s="183"/>
      <c r="J34" s="183"/>
      <c r="K34" s="184"/>
      <c r="L34" s="41" t="str">
        <f>IF(COUNTA(D33)=1,"入力ＯＫ！","※入力してください")</f>
        <v>※入力してください</v>
      </c>
      <c r="O34" s="32" t="s">
        <v>138</v>
      </c>
    </row>
    <row r="35" spans="2:15">
      <c r="B35" s="192"/>
      <c r="C35" s="48" t="s">
        <v>146</v>
      </c>
      <c r="D35" s="185"/>
      <c r="E35" s="185"/>
      <c r="F35" s="48" t="s">
        <v>109</v>
      </c>
      <c r="G35" s="5"/>
      <c r="H35" s="48" t="s">
        <v>110</v>
      </c>
      <c r="I35" s="182"/>
      <c r="J35" s="183"/>
      <c r="K35" s="184"/>
      <c r="L35" s="41" t="str">
        <f>IF(COUNTA(D34)=1,"入力ＯＫ！","※入力してください")</f>
        <v>※入力してください</v>
      </c>
      <c r="O35" s="32" t="s">
        <v>139</v>
      </c>
    </row>
    <row r="36" spans="2:15">
      <c r="B36" s="192"/>
      <c r="C36" s="48" t="s">
        <v>147</v>
      </c>
      <c r="D36" s="185"/>
      <c r="E36" s="185"/>
      <c r="F36" s="48" t="s">
        <v>109</v>
      </c>
      <c r="G36" s="5"/>
      <c r="H36" s="48" t="s">
        <v>110</v>
      </c>
      <c r="I36" s="182"/>
      <c r="J36" s="183"/>
      <c r="K36" s="184"/>
      <c r="L36" s="41" t="str">
        <f>IF(COUNTA(D35:H35)=4,"入力ＯＫ！","※入力してください")</f>
        <v>※入力してください</v>
      </c>
      <c r="O36" s="32" t="str">
        <f>CONCATENATE(D35,"　年　",G35,"　月")</f>
        <v>　年　　月</v>
      </c>
    </row>
    <row r="37" spans="2:15">
      <c r="B37" s="192"/>
      <c r="C37" s="48" t="s">
        <v>149</v>
      </c>
      <c r="D37" s="198"/>
      <c r="E37" s="199"/>
      <c r="F37" s="64" t="s">
        <v>148</v>
      </c>
      <c r="G37" s="182"/>
      <c r="H37" s="183"/>
      <c r="I37" s="183"/>
      <c r="J37" s="183"/>
      <c r="K37" s="184"/>
      <c r="L37" s="41" t="str">
        <f>IF(COUNTA(D36:H36)=4,"入力ＯＫ！","※入力してください")</f>
        <v>※入力してください</v>
      </c>
      <c r="O37" s="32" t="str">
        <f>CONCATENATE(D36,"　年　",G36,"　月")</f>
        <v>　年　　月</v>
      </c>
    </row>
    <row r="38" spans="2:15">
      <c r="B38" s="192" t="s">
        <v>151</v>
      </c>
      <c r="C38" s="48" t="s">
        <v>153</v>
      </c>
      <c r="D38" s="180"/>
      <c r="E38" s="196"/>
      <c r="F38" s="196"/>
      <c r="G38" s="196"/>
      <c r="H38" s="196"/>
      <c r="I38" s="196"/>
      <c r="J38" s="196"/>
      <c r="K38" s="197"/>
      <c r="L38" s="41" t="str">
        <f>IF(COUNTA(D37)=1,"入力ＯＫ！","※入力してください")</f>
        <v>※入力してください</v>
      </c>
    </row>
    <row r="39" spans="2:15">
      <c r="B39" s="192"/>
      <c r="C39" s="48" t="s">
        <v>145</v>
      </c>
      <c r="D39" s="198"/>
      <c r="E39" s="199"/>
      <c r="F39" s="64" t="s">
        <v>148</v>
      </c>
      <c r="G39" s="182"/>
      <c r="H39" s="183"/>
      <c r="I39" s="183"/>
      <c r="J39" s="183"/>
      <c r="K39" s="184"/>
      <c r="L39" s="41" t="str">
        <f>IF(COUNTA(D38)=1,"入力ＯＫ！","※入力してください")</f>
        <v>※入力してください</v>
      </c>
    </row>
    <row r="40" spans="2:15">
      <c r="B40" s="192"/>
      <c r="C40" s="48" t="s">
        <v>146</v>
      </c>
      <c r="D40" s="185"/>
      <c r="E40" s="185"/>
      <c r="F40" s="48" t="s">
        <v>109</v>
      </c>
      <c r="G40" s="5"/>
      <c r="H40" s="48" t="s">
        <v>110</v>
      </c>
      <c r="I40" s="182"/>
      <c r="J40" s="183"/>
      <c r="K40" s="184"/>
      <c r="L40" s="41" t="str">
        <f>IF(COUNTA(D39)=1,"入力ＯＫ！","※入力してください")</f>
        <v>※入力してください</v>
      </c>
    </row>
    <row r="41" spans="2:15">
      <c r="B41" s="192"/>
      <c r="C41" s="48" t="s">
        <v>147</v>
      </c>
      <c r="D41" s="185"/>
      <c r="E41" s="185"/>
      <c r="F41" s="48" t="s">
        <v>109</v>
      </c>
      <c r="G41" s="5"/>
      <c r="H41" s="48" t="s">
        <v>110</v>
      </c>
      <c r="I41" s="182"/>
      <c r="J41" s="183"/>
      <c r="K41" s="184"/>
      <c r="L41" s="41" t="str">
        <f>IF(COUNTA(D40:H40)=4,"入力ＯＫ！","※入力してください")</f>
        <v>※入力してください</v>
      </c>
      <c r="O41" s="32" t="str">
        <f>CONCATENATE(D40,"　年　",G40,"　月")</f>
        <v>　年　　月</v>
      </c>
    </row>
    <row r="42" spans="2:15">
      <c r="B42" s="192"/>
      <c r="C42" s="48" t="s">
        <v>149</v>
      </c>
      <c r="D42" s="198"/>
      <c r="E42" s="199"/>
      <c r="F42" s="64" t="s">
        <v>148</v>
      </c>
      <c r="G42" s="182"/>
      <c r="H42" s="183"/>
      <c r="I42" s="183"/>
      <c r="J42" s="183"/>
      <c r="K42" s="184"/>
      <c r="L42" s="41" t="str">
        <f>IF(COUNTA(D41:H41)=4,"入力ＯＫ！","※入力してください")</f>
        <v>※入力してください</v>
      </c>
      <c r="O42" s="32" t="str">
        <f>CONCATENATE(D41,"　年　",G41,"　月")</f>
        <v>　年　　月</v>
      </c>
    </row>
    <row r="43" spans="2:15">
      <c r="B43" s="192" t="s">
        <v>152</v>
      </c>
      <c r="C43" s="48" t="s">
        <v>153</v>
      </c>
      <c r="D43" s="180"/>
      <c r="E43" s="196"/>
      <c r="F43" s="196"/>
      <c r="G43" s="196"/>
      <c r="H43" s="196"/>
      <c r="I43" s="196"/>
      <c r="J43" s="196"/>
      <c r="K43" s="197"/>
      <c r="L43" s="41" t="str">
        <f>IF(COUNTA(D42)=1,"入力ＯＫ！","※入力してください")</f>
        <v>※入力してください</v>
      </c>
    </row>
    <row r="44" spans="2:15">
      <c r="B44" s="192"/>
      <c r="C44" s="48" t="s">
        <v>145</v>
      </c>
      <c r="D44" s="198"/>
      <c r="E44" s="199"/>
      <c r="F44" s="64" t="s">
        <v>148</v>
      </c>
      <c r="G44" s="182"/>
      <c r="H44" s="183"/>
      <c r="I44" s="183"/>
      <c r="J44" s="183"/>
      <c r="K44" s="184"/>
      <c r="L44" s="41" t="str">
        <f>IF(COUNTA(D43)=1,"入力ＯＫ！","※入力してください")</f>
        <v>※入力してください</v>
      </c>
    </row>
    <row r="45" spans="2:15">
      <c r="B45" s="192"/>
      <c r="C45" s="48" t="s">
        <v>146</v>
      </c>
      <c r="D45" s="185"/>
      <c r="E45" s="185"/>
      <c r="F45" s="48" t="s">
        <v>109</v>
      </c>
      <c r="G45" s="5"/>
      <c r="H45" s="48" t="s">
        <v>110</v>
      </c>
      <c r="I45" s="182"/>
      <c r="J45" s="183"/>
      <c r="K45" s="184"/>
      <c r="L45" s="41" t="str">
        <f>IF(COUNTA(D44)=1,"入力ＯＫ！","※入力してください")</f>
        <v>※入力してください</v>
      </c>
    </row>
    <row r="46" spans="2:15">
      <c r="B46" s="192"/>
      <c r="C46" s="48" t="s">
        <v>147</v>
      </c>
      <c r="D46" s="185"/>
      <c r="E46" s="185"/>
      <c r="F46" s="48" t="s">
        <v>109</v>
      </c>
      <c r="G46" s="5"/>
      <c r="H46" s="48" t="s">
        <v>110</v>
      </c>
      <c r="I46" s="182"/>
      <c r="J46" s="183"/>
      <c r="K46" s="184"/>
      <c r="L46" s="41" t="str">
        <f>IF(COUNTA(D45:H45)=4,"入力ＯＫ！","※入力してください")</f>
        <v>※入力してください</v>
      </c>
      <c r="O46" s="32" t="str">
        <f>CONCATENATE(D45,"　年　",G45,"　月")</f>
        <v>　年　　月</v>
      </c>
    </row>
    <row r="47" spans="2:15">
      <c r="B47" s="192"/>
      <c r="C47" s="48" t="s">
        <v>149</v>
      </c>
      <c r="D47" s="198"/>
      <c r="E47" s="199"/>
      <c r="F47" s="64" t="s">
        <v>148</v>
      </c>
      <c r="G47" s="182"/>
      <c r="H47" s="183"/>
      <c r="I47" s="183"/>
      <c r="J47" s="183"/>
      <c r="K47" s="184"/>
      <c r="L47" s="41" t="str">
        <f>IF(COUNTA(D46:H46)=4,"入力ＯＫ！","※入力してください")</f>
        <v>※入力してください</v>
      </c>
      <c r="O47" s="32" t="str">
        <f>CONCATENATE(D46,"　年　",G46,"　月")</f>
        <v>　年　　月</v>
      </c>
    </row>
    <row r="48" spans="2:15">
      <c r="B48" s="252" t="s">
        <v>199</v>
      </c>
      <c r="C48" s="48" t="s">
        <v>153</v>
      </c>
      <c r="D48" s="180"/>
      <c r="E48" s="196"/>
      <c r="F48" s="196"/>
      <c r="G48" s="196"/>
      <c r="H48" s="196"/>
      <c r="I48" s="196"/>
      <c r="J48" s="196"/>
      <c r="K48" s="197"/>
      <c r="L48" s="41" t="str">
        <f>IF(COUNTA(D47)=1,"入力ＯＫ！","※入力してください")</f>
        <v>※入力してください</v>
      </c>
    </row>
    <row r="49" spans="2:15">
      <c r="B49" s="192"/>
      <c r="C49" s="48" t="s">
        <v>145</v>
      </c>
      <c r="D49" s="198"/>
      <c r="E49" s="199"/>
      <c r="F49" s="64" t="s">
        <v>109</v>
      </c>
      <c r="G49" s="182"/>
      <c r="H49" s="183"/>
      <c r="I49" s="183"/>
      <c r="J49" s="183"/>
      <c r="K49" s="184"/>
      <c r="L49" s="41" t="str">
        <f>IF(COUNTA(D48)=1,"入力ＯＫ！","※入力してください")</f>
        <v>※入力してください</v>
      </c>
    </row>
    <row r="50" spans="2:15">
      <c r="B50" s="192"/>
      <c r="C50" s="48" t="s">
        <v>146</v>
      </c>
      <c r="D50" s="185"/>
      <c r="E50" s="185"/>
      <c r="F50" s="48" t="s">
        <v>109</v>
      </c>
      <c r="G50" s="5"/>
      <c r="H50" s="48" t="s">
        <v>110</v>
      </c>
      <c r="I50" s="182"/>
      <c r="J50" s="183"/>
      <c r="K50" s="184"/>
      <c r="L50" s="41" t="str">
        <f>IF(COUNTA(D49)=1,"入力ＯＫ！","※入力してください")</f>
        <v>※入力してください</v>
      </c>
    </row>
    <row r="51" spans="2:15">
      <c r="B51" s="192"/>
      <c r="C51" s="48" t="s">
        <v>147</v>
      </c>
      <c r="D51" s="185"/>
      <c r="E51" s="185"/>
      <c r="F51" s="48" t="s">
        <v>109</v>
      </c>
      <c r="G51" s="5"/>
      <c r="H51" s="48" t="s">
        <v>110</v>
      </c>
      <c r="I51" s="182"/>
      <c r="J51" s="183"/>
      <c r="K51" s="184"/>
      <c r="L51" s="41" t="str">
        <f>IF(COUNTA(D50:H50)=4,"入力ＯＫ！","※入力してください")</f>
        <v>※入力してください</v>
      </c>
      <c r="O51" s="32" t="str">
        <f>CONCATENATE(D50,"　年　",G50,"　月")</f>
        <v>　年　　月</v>
      </c>
    </row>
    <row r="52" spans="2:15">
      <c r="B52" s="192"/>
      <c r="C52" s="48" t="s">
        <v>149</v>
      </c>
      <c r="D52" s="198"/>
      <c r="E52" s="199"/>
      <c r="F52" s="64" t="s">
        <v>109</v>
      </c>
      <c r="G52" s="182"/>
      <c r="H52" s="183"/>
      <c r="I52" s="183"/>
      <c r="J52" s="183"/>
      <c r="K52" s="184"/>
      <c r="L52" s="41" t="str">
        <f>IF(COUNTA(D51:H51)=4,"入力ＯＫ！","※入力してください")</f>
        <v>※入力してください</v>
      </c>
      <c r="O52" s="32" t="str">
        <f>CONCATENATE(D51,"　年　",G51,"　月")</f>
        <v>　年　　月</v>
      </c>
    </row>
    <row r="53" spans="2:15">
      <c r="B53" s="252" t="s">
        <v>200</v>
      </c>
      <c r="C53" s="48" t="s">
        <v>153</v>
      </c>
      <c r="D53" s="180"/>
      <c r="E53" s="196"/>
      <c r="F53" s="196"/>
      <c r="G53" s="196"/>
      <c r="H53" s="196"/>
      <c r="I53" s="196"/>
      <c r="J53" s="196"/>
      <c r="K53" s="197"/>
      <c r="L53" s="41" t="str">
        <f>IF(COUNTA(D52)=1,"入力ＯＫ！","※入力してください")</f>
        <v>※入力してください</v>
      </c>
    </row>
    <row r="54" spans="2:15">
      <c r="B54" s="192"/>
      <c r="C54" s="48" t="s">
        <v>145</v>
      </c>
      <c r="D54" s="198"/>
      <c r="E54" s="199"/>
      <c r="F54" s="64" t="s">
        <v>109</v>
      </c>
      <c r="G54" s="182"/>
      <c r="H54" s="183"/>
      <c r="I54" s="183"/>
      <c r="J54" s="183"/>
      <c r="K54" s="184"/>
      <c r="L54" s="41" t="str">
        <f>IF(COUNTA(D53)=1,"入力ＯＫ！","※入力してください")</f>
        <v>※入力してください</v>
      </c>
    </row>
    <row r="55" spans="2:15">
      <c r="B55" s="192"/>
      <c r="C55" s="48" t="s">
        <v>146</v>
      </c>
      <c r="D55" s="185"/>
      <c r="E55" s="185"/>
      <c r="F55" s="48" t="s">
        <v>109</v>
      </c>
      <c r="G55" s="5"/>
      <c r="H55" s="48" t="s">
        <v>110</v>
      </c>
      <c r="I55" s="182"/>
      <c r="J55" s="183"/>
      <c r="K55" s="184"/>
      <c r="L55" s="41" t="str">
        <f>IF(COUNTA(D54)=1,"入力ＯＫ！","※入力してください")</f>
        <v>※入力してください</v>
      </c>
    </row>
    <row r="56" spans="2:15">
      <c r="B56" s="192"/>
      <c r="C56" s="48" t="s">
        <v>147</v>
      </c>
      <c r="D56" s="185"/>
      <c r="E56" s="185"/>
      <c r="F56" s="48" t="s">
        <v>109</v>
      </c>
      <c r="G56" s="5"/>
      <c r="H56" s="48" t="s">
        <v>110</v>
      </c>
      <c r="I56" s="182"/>
      <c r="J56" s="183"/>
      <c r="K56" s="184"/>
      <c r="L56" s="41" t="str">
        <f>IF(COUNTA(D55:H55)=4,"入力ＯＫ！","※入力してください")</f>
        <v>※入力してください</v>
      </c>
      <c r="O56" s="32" t="str">
        <f>CONCATENATE(D55,"　年　",G55,"　月")</f>
        <v>　年　　月</v>
      </c>
    </row>
    <row r="57" spans="2:15" ht="19.5" thickBot="1">
      <c r="B57" s="193"/>
      <c r="C57" s="65" t="s">
        <v>149</v>
      </c>
      <c r="D57" s="253"/>
      <c r="E57" s="254"/>
      <c r="F57" s="66" t="s">
        <v>109</v>
      </c>
      <c r="G57" s="255"/>
      <c r="H57" s="256"/>
      <c r="I57" s="256"/>
      <c r="J57" s="256"/>
      <c r="K57" s="257"/>
      <c r="L57" s="41" t="str">
        <f>IF(COUNTA(D56:H56)=4,"入力ＯＫ！","※入力してください")</f>
        <v>※入力してください</v>
      </c>
      <c r="O57" s="32" t="str">
        <f>CONCATENATE(D56,"　年　",G56,"　月")</f>
        <v>　年　　月</v>
      </c>
    </row>
    <row r="58" spans="2:15">
      <c r="B58" s="277" t="s">
        <v>207</v>
      </c>
      <c r="C58" s="67" t="s">
        <v>156</v>
      </c>
      <c r="D58" s="258"/>
      <c r="E58" s="258"/>
      <c r="F58" s="258"/>
      <c r="G58" s="258"/>
      <c r="H58" s="258"/>
      <c r="I58" s="258"/>
      <c r="J58" s="258"/>
      <c r="K58" s="259"/>
      <c r="L58" s="41" t="str">
        <f t="shared" ref="L58" si="0">IF(COUNTA(D57)=1,"入力ＯＫ！","※入力してください")</f>
        <v>※入力してください</v>
      </c>
    </row>
    <row r="59" spans="2:15">
      <c r="B59" s="278"/>
      <c r="C59" s="48" t="s">
        <v>157</v>
      </c>
      <c r="D59" s="180"/>
      <c r="E59" s="181"/>
      <c r="F59" s="182"/>
      <c r="G59" s="183"/>
      <c r="H59" s="183"/>
      <c r="I59" s="183"/>
      <c r="J59" s="183"/>
      <c r="K59" s="184"/>
      <c r="L59" s="41" t="str">
        <f>IF(COUNTA(D58)=1,"入力ＯＫ！","※入力してください")</f>
        <v>※入力してください</v>
      </c>
      <c r="O59" s="32">
        <f>D34+D39+D44+D49+D54</f>
        <v>0</v>
      </c>
    </row>
    <row r="60" spans="2:15">
      <c r="B60" s="278"/>
      <c r="C60" s="48" t="s">
        <v>158</v>
      </c>
      <c r="D60" s="185"/>
      <c r="E60" s="185"/>
      <c r="F60" s="48" t="s">
        <v>109</v>
      </c>
      <c r="G60" s="5"/>
      <c r="H60" s="48" t="s">
        <v>110</v>
      </c>
      <c r="I60" s="182"/>
      <c r="J60" s="183"/>
      <c r="K60" s="184"/>
      <c r="L60" s="41" t="str">
        <f>IF(COUNTA(D59)=1,"入力ＯＫ！","※入力してください")</f>
        <v>※入力してください</v>
      </c>
      <c r="O60" s="32">
        <f>D37+D42+D47+D52+D57</f>
        <v>0</v>
      </c>
    </row>
    <row r="61" spans="2:15">
      <c r="B61" s="278"/>
      <c r="C61" s="48" t="s">
        <v>159</v>
      </c>
      <c r="D61" s="185"/>
      <c r="E61" s="185"/>
      <c r="F61" s="48" t="s">
        <v>109</v>
      </c>
      <c r="G61" s="5"/>
      <c r="H61" s="48" t="s">
        <v>110</v>
      </c>
      <c r="I61" s="182"/>
      <c r="J61" s="183"/>
      <c r="K61" s="184"/>
      <c r="L61" s="41" t="str">
        <f>IF(COUNTA(D60:H60)=4,"入力ＯＫ！","※入力してください")</f>
        <v>※入力してください</v>
      </c>
      <c r="O61" s="32" t="str">
        <f>CONCATENATE(D60,"　年　",G60,"　月")</f>
        <v>　年　　月</v>
      </c>
    </row>
    <row r="62" spans="2:15" ht="19.5" thickBot="1">
      <c r="B62" s="278"/>
      <c r="C62" s="65" t="s">
        <v>160</v>
      </c>
      <c r="D62" s="253"/>
      <c r="E62" s="254"/>
      <c r="F62" s="66" t="s">
        <v>109</v>
      </c>
      <c r="G62" s="255"/>
      <c r="H62" s="256"/>
      <c r="I62" s="256"/>
      <c r="J62" s="256"/>
      <c r="K62" s="257"/>
      <c r="L62" s="41" t="str">
        <f>IF(COUNTA(D61:H61)=4,"入力ＯＫ！","※入力してください")</f>
        <v>※入力してください</v>
      </c>
      <c r="O62" s="32" t="str">
        <f>CONCATENATE(D61,"　年　",G61,"　月")</f>
        <v>　年　　月</v>
      </c>
    </row>
    <row r="63" spans="2:15">
      <c r="B63" s="278"/>
      <c r="C63" s="68" t="s">
        <v>161</v>
      </c>
      <c r="D63" s="178"/>
      <c r="E63" s="178"/>
      <c r="F63" s="178"/>
      <c r="G63" s="178"/>
      <c r="H63" s="178"/>
      <c r="I63" s="178"/>
      <c r="J63" s="178"/>
      <c r="K63" s="179"/>
      <c r="L63" s="41" t="str">
        <f>IF(COUNTA(D62)=1,"入力ＯＫ！","※入力してください")</f>
        <v>※入力してください</v>
      </c>
    </row>
    <row r="64" spans="2:15">
      <c r="B64" s="278"/>
      <c r="C64" s="48" t="s">
        <v>157</v>
      </c>
      <c r="D64" s="180"/>
      <c r="E64" s="181"/>
      <c r="F64" s="182"/>
      <c r="G64" s="183"/>
      <c r="H64" s="183"/>
      <c r="I64" s="183"/>
      <c r="J64" s="183"/>
      <c r="K64" s="184"/>
      <c r="L64" s="41" t="str">
        <f>IF(COUNTA(D63)=1,"入力ＯＫ！","※入力してください")</f>
        <v>※入力してください</v>
      </c>
    </row>
    <row r="65" spans="2:15">
      <c r="B65" s="278"/>
      <c r="C65" s="48" t="s">
        <v>158</v>
      </c>
      <c r="D65" s="185"/>
      <c r="E65" s="185"/>
      <c r="F65" s="48" t="s">
        <v>109</v>
      </c>
      <c r="G65" s="5"/>
      <c r="H65" s="48" t="s">
        <v>110</v>
      </c>
      <c r="I65" s="182"/>
      <c r="J65" s="183"/>
      <c r="K65" s="184"/>
      <c r="L65" s="41" t="str">
        <f>IF(COUNTA(D64)=1,"入力ＯＫ！","※入力してください")</f>
        <v>※入力してください</v>
      </c>
    </row>
    <row r="66" spans="2:15">
      <c r="B66" s="278"/>
      <c r="C66" s="48" t="s">
        <v>159</v>
      </c>
      <c r="D66" s="185"/>
      <c r="E66" s="185"/>
      <c r="F66" s="48" t="s">
        <v>109</v>
      </c>
      <c r="G66" s="5"/>
      <c r="H66" s="48" t="s">
        <v>110</v>
      </c>
      <c r="I66" s="182"/>
      <c r="J66" s="183"/>
      <c r="K66" s="184"/>
      <c r="L66" s="41" t="str">
        <f>IF(COUNTA(D65:H65)=4,"入力ＯＫ！","※入力してください")</f>
        <v>※入力してください</v>
      </c>
      <c r="O66" s="32" t="str">
        <f>CONCATENATE(D65,"　年　",G65,"　月")</f>
        <v>　年　　月</v>
      </c>
    </row>
    <row r="67" spans="2:15" ht="19.5" thickBot="1">
      <c r="B67" s="278"/>
      <c r="C67" s="65" t="s">
        <v>160</v>
      </c>
      <c r="D67" s="253"/>
      <c r="E67" s="254"/>
      <c r="F67" s="66" t="s">
        <v>109</v>
      </c>
      <c r="G67" s="255"/>
      <c r="H67" s="256"/>
      <c r="I67" s="256"/>
      <c r="J67" s="256"/>
      <c r="K67" s="257"/>
      <c r="L67" s="41" t="str">
        <f>IF(COUNTA(D66:H66)=4,"入力ＯＫ！","※入力してください")</f>
        <v>※入力してください</v>
      </c>
      <c r="O67" s="32" t="str">
        <f>CONCATENATE(D66,"　年　",G66,"　月")</f>
        <v>　年　　月</v>
      </c>
    </row>
    <row r="68" spans="2:15">
      <c r="B68" s="278"/>
      <c r="C68" s="68" t="s">
        <v>162</v>
      </c>
      <c r="D68" s="178"/>
      <c r="E68" s="178"/>
      <c r="F68" s="178"/>
      <c r="G68" s="178"/>
      <c r="H68" s="178"/>
      <c r="I68" s="178"/>
      <c r="J68" s="178"/>
      <c r="K68" s="179"/>
      <c r="L68" s="41" t="str">
        <f>IF(COUNTA(D67)=1,"入力ＯＫ！","※入力してください")</f>
        <v>※入力してください</v>
      </c>
    </row>
    <row r="69" spans="2:15">
      <c r="B69" s="278"/>
      <c r="C69" s="48" t="s">
        <v>157</v>
      </c>
      <c r="D69" s="180"/>
      <c r="E69" s="181"/>
      <c r="F69" s="182"/>
      <c r="G69" s="183"/>
      <c r="H69" s="183"/>
      <c r="I69" s="183"/>
      <c r="J69" s="183"/>
      <c r="K69" s="184"/>
      <c r="L69" s="41" t="str">
        <f>IF(COUNTA(D68)=1,"入力ＯＫ！","※入力してください")</f>
        <v>※入力してください</v>
      </c>
    </row>
    <row r="70" spans="2:15">
      <c r="B70" s="278"/>
      <c r="C70" s="48" t="s">
        <v>158</v>
      </c>
      <c r="D70" s="185"/>
      <c r="E70" s="185"/>
      <c r="F70" s="48" t="s">
        <v>109</v>
      </c>
      <c r="G70" s="5"/>
      <c r="H70" s="48" t="s">
        <v>110</v>
      </c>
      <c r="I70" s="182"/>
      <c r="J70" s="183"/>
      <c r="K70" s="184"/>
      <c r="L70" s="41" t="str">
        <f>IF(COUNTA(D69)=1,"入力ＯＫ！","※入力してください")</f>
        <v>※入力してください</v>
      </c>
    </row>
    <row r="71" spans="2:15">
      <c r="B71" s="278"/>
      <c r="C71" s="48" t="s">
        <v>159</v>
      </c>
      <c r="D71" s="185"/>
      <c r="E71" s="185"/>
      <c r="F71" s="48" t="s">
        <v>109</v>
      </c>
      <c r="G71" s="5"/>
      <c r="H71" s="48" t="s">
        <v>110</v>
      </c>
      <c r="I71" s="182"/>
      <c r="J71" s="183"/>
      <c r="K71" s="184"/>
      <c r="L71" s="41" t="str">
        <f>IF(COUNTA(D70:H70)=4,"入力ＯＫ！","※入力してください")</f>
        <v>※入力してください</v>
      </c>
      <c r="O71" s="32" t="str">
        <f>CONCATENATE(D70,"　年　",G70,"　月")</f>
        <v>　年　　月</v>
      </c>
    </row>
    <row r="72" spans="2:15" ht="19.5" thickBot="1">
      <c r="B72" s="278"/>
      <c r="C72" s="69" t="s">
        <v>160</v>
      </c>
      <c r="D72" s="186"/>
      <c r="E72" s="187"/>
      <c r="F72" s="70" t="s">
        <v>109</v>
      </c>
      <c r="G72" s="188"/>
      <c r="H72" s="189"/>
      <c r="I72" s="189"/>
      <c r="J72" s="189"/>
      <c r="K72" s="190"/>
      <c r="L72" s="41" t="str">
        <f>IF(COUNTA(D71:H71)=4,"入力ＯＫ！","※入力してください")</f>
        <v>※入力してください</v>
      </c>
      <c r="O72" s="32" t="str">
        <f>CONCATENATE(D71,"　年　",G71,"　月")</f>
        <v>　年　　月</v>
      </c>
    </row>
    <row r="73" spans="2:15">
      <c r="B73" s="71"/>
      <c r="C73" s="68" t="s">
        <v>205</v>
      </c>
      <c r="D73" s="178"/>
      <c r="E73" s="178"/>
      <c r="F73" s="178"/>
      <c r="G73" s="178"/>
      <c r="H73" s="178"/>
      <c r="I73" s="178"/>
      <c r="J73" s="178"/>
      <c r="K73" s="179"/>
      <c r="L73" s="41" t="str">
        <f>IF(COUNTA(D72)=1,"入力ＯＫ！","※入力してください")</f>
        <v>※入力してください</v>
      </c>
    </row>
    <row r="74" spans="2:15">
      <c r="B74" s="71"/>
      <c r="C74" s="48" t="s">
        <v>157</v>
      </c>
      <c r="D74" s="180"/>
      <c r="E74" s="181"/>
      <c r="F74" s="182"/>
      <c r="G74" s="183"/>
      <c r="H74" s="183"/>
      <c r="I74" s="183"/>
      <c r="J74" s="183"/>
      <c r="K74" s="184"/>
      <c r="L74" s="41" t="str">
        <f>IF(COUNTA(D73)=1,"入力ＯＫ！","※入力してください")</f>
        <v>※入力してください</v>
      </c>
    </row>
    <row r="75" spans="2:15">
      <c r="B75" s="71"/>
      <c r="C75" s="48" t="s">
        <v>158</v>
      </c>
      <c r="D75" s="185"/>
      <c r="E75" s="185"/>
      <c r="F75" s="48" t="s">
        <v>109</v>
      </c>
      <c r="G75" s="5"/>
      <c r="H75" s="48" t="s">
        <v>110</v>
      </c>
      <c r="I75" s="182"/>
      <c r="J75" s="183"/>
      <c r="K75" s="184"/>
      <c r="L75" s="41" t="str">
        <f>IF(COUNTA(D74)=1,"入力ＯＫ！","※入力してください")</f>
        <v>※入力してください</v>
      </c>
    </row>
    <row r="76" spans="2:15">
      <c r="B76" s="71"/>
      <c r="C76" s="48" t="s">
        <v>159</v>
      </c>
      <c r="D76" s="185"/>
      <c r="E76" s="185"/>
      <c r="F76" s="48" t="s">
        <v>109</v>
      </c>
      <c r="G76" s="5"/>
      <c r="H76" s="48" t="s">
        <v>110</v>
      </c>
      <c r="I76" s="182"/>
      <c r="J76" s="183"/>
      <c r="K76" s="184"/>
      <c r="L76" s="41" t="str">
        <f>IF(COUNTA(D75:H75)=4,"入力ＯＫ！","※入力してください")</f>
        <v>※入力してください</v>
      </c>
      <c r="O76" s="32" t="str">
        <f>CONCATENATE(D75,"　年　",G75,"　月")</f>
        <v>　年　　月</v>
      </c>
    </row>
    <row r="77" spans="2:15" ht="19.5" thickBot="1">
      <c r="B77" s="71"/>
      <c r="C77" s="69" t="s">
        <v>160</v>
      </c>
      <c r="D77" s="186"/>
      <c r="E77" s="187"/>
      <c r="F77" s="70" t="s">
        <v>109</v>
      </c>
      <c r="G77" s="188"/>
      <c r="H77" s="189"/>
      <c r="I77" s="189"/>
      <c r="J77" s="189"/>
      <c r="K77" s="190"/>
      <c r="L77" s="41" t="str">
        <f>IF(COUNTA(D76:H76)=4,"入力ＯＫ！","※入力してください")</f>
        <v>※入力してください</v>
      </c>
      <c r="O77" s="32" t="str">
        <f>CONCATENATE(D76,"　年　",G76,"　月")</f>
        <v>　年　　月</v>
      </c>
    </row>
    <row r="78" spans="2:15">
      <c r="B78" s="71"/>
      <c r="C78" s="68" t="s">
        <v>206</v>
      </c>
      <c r="D78" s="178"/>
      <c r="E78" s="178"/>
      <c r="F78" s="178"/>
      <c r="G78" s="178"/>
      <c r="H78" s="178"/>
      <c r="I78" s="178"/>
      <c r="J78" s="178"/>
      <c r="K78" s="179"/>
      <c r="L78" s="41" t="str">
        <f>IF(COUNTA(D72)=1,"入力ＯＫ！","※入力してください")</f>
        <v>※入力してください</v>
      </c>
    </row>
    <row r="79" spans="2:15">
      <c r="B79" s="71"/>
      <c r="C79" s="48" t="s">
        <v>157</v>
      </c>
      <c r="D79" s="180"/>
      <c r="E79" s="181"/>
      <c r="F79" s="182"/>
      <c r="G79" s="183"/>
      <c r="H79" s="183"/>
      <c r="I79" s="183"/>
      <c r="J79" s="183"/>
      <c r="K79" s="184"/>
      <c r="L79" s="41" t="str">
        <f>IF(COUNTA(D78)=1,"入力ＯＫ！","※入力してください")</f>
        <v>※入力してください</v>
      </c>
    </row>
    <row r="80" spans="2:15">
      <c r="B80" s="71"/>
      <c r="C80" s="48" t="s">
        <v>158</v>
      </c>
      <c r="D80" s="185"/>
      <c r="E80" s="185"/>
      <c r="F80" s="48" t="s">
        <v>109</v>
      </c>
      <c r="G80" s="5"/>
      <c r="H80" s="48" t="s">
        <v>110</v>
      </c>
      <c r="I80" s="182"/>
      <c r="J80" s="183"/>
      <c r="K80" s="184"/>
      <c r="L80" s="41" t="str">
        <f>IF(COUNTA(D79)=1,"入力ＯＫ！","※入力してください")</f>
        <v>※入力してください</v>
      </c>
    </row>
    <row r="81" spans="2:15">
      <c r="B81" s="71"/>
      <c r="C81" s="48" t="s">
        <v>159</v>
      </c>
      <c r="D81" s="185"/>
      <c r="E81" s="185"/>
      <c r="F81" s="48" t="s">
        <v>109</v>
      </c>
      <c r="G81" s="5"/>
      <c r="H81" s="48" t="s">
        <v>110</v>
      </c>
      <c r="I81" s="182"/>
      <c r="J81" s="183"/>
      <c r="K81" s="184"/>
      <c r="L81" s="41" t="str">
        <f>IF(COUNTA(D80:H80)=4,"入力ＯＫ！","※入力してください")</f>
        <v>※入力してください</v>
      </c>
      <c r="O81" s="32" t="str">
        <f>CONCATENATE(D80,"　年　",G80,"　月")</f>
        <v>　年　　月</v>
      </c>
    </row>
    <row r="82" spans="2:15" ht="19.5" thickBot="1">
      <c r="B82" s="71"/>
      <c r="C82" s="69" t="s">
        <v>160</v>
      </c>
      <c r="D82" s="186"/>
      <c r="E82" s="187"/>
      <c r="F82" s="70" t="s">
        <v>109</v>
      </c>
      <c r="G82" s="188"/>
      <c r="H82" s="189"/>
      <c r="I82" s="189"/>
      <c r="J82" s="189"/>
      <c r="K82" s="190"/>
      <c r="L82" s="41" t="str">
        <f>IF(COUNTA(D81:H81)=4,"入力ＯＫ！","※入力してください")</f>
        <v>※入力してください</v>
      </c>
      <c r="O82" s="32" t="str">
        <f>CONCATENATE(D81,"　年　",G81,"　月")</f>
        <v>　年　　月</v>
      </c>
    </row>
    <row r="83" spans="2:15">
      <c r="B83" s="279" t="s">
        <v>167</v>
      </c>
      <c r="C83" s="68" t="s">
        <v>163</v>
      </c>
      <c r="D83" s="280"/>
      <c r="E83" s="281"/>
      <c r="F83" s="281"/>
      <c r="G83" s="281"/>
      <c r="H83" s="281"/>
      <c r="I83" s="281"/>
      <c r="J83" s="281"/>
      <c r="K83" s="282"/>
      <c r="L83" s="41" t="str">
        <f>IF(COUNTA(D72)=1,"入力ＯＫ！","※入力してください")</f>
        <v>※入力してください</v>
      </c>
      <c r="O83" s="32">
        <f>D62+D67+D72+D82+D77</f>
        <v>0</v>
      </c>
    </row>
    <row r="84" spans="2:15">
      <c r="B84" s="192"/>
      <c r="C84" s="48" t="s">
        <v>164</v>
      </c>
      <c r="D84" s="180"/>
      <c r="E84" s="196"/>
      <c r="F84" s="196"/>
      <c r="G84" s="196"/>
      <c r="H84" s="196"/>
      <c r="I84" s="196"/>
      <c r="J84" s="196"/>
      <c r="K84" s="197"/>
      <c r="L84" s="41" t="str">
        <f t="shared" ref="L84:L88" si="1">IF(COUNTA(D83)=1,"入力ＯＫ！","※入力してください")</f>
        <v>※入力してください</v>
      </c>
    </row>
    <row r="85" spans="2:15">
      <c r="B85" s="192"/>
      <c r="C85" s="48" t="s">
        <v>165</v>
      </c>
      <c r="D85" s="180"/>
      <c r="E85" s="196"/>
      <c r="F85" s="196"/>
      <c r="G85" s="196"/>
      <c r="H85" s="196"/>
      <c r="I85" s="196"/>
      <c r="J85" s="196"/>
      <c r="K85" s="197"/>
      <c r="L85" s="41" t="str">
        <f t="shared" si="1"/>
        <v>※入力してください</v>
      </c>
    </row>
    <row r="86" spans="2:15">
      <c r="B86" s="192"/>
      <c r="C86" s="48" t="s">
        <v>168</v>
      </c>
      <c r="D86" s="180"/>
      <c r="E86" s="196"/>
      <c r="F86" s="196"/>
      <c r="G86" s="196"/>
      <c r="H86" s="196"/>
      <c r="I86" s="196"/>
      <c r="J86" s="196"/>
      <c r="K86" s="197"/>
      <c r="L86" s="41" t="str">
        <f t="shared" si="1"/>
        <v>※入力してください</v>
      </c>
    </row>
    <row r="87" spans="2:15" ht="19.5" thickBot="1">
      <c r="B87" s="193"/>
      <c r="C87" s="65" t="s">
        <v>166</v>
      </c>
      <c r="D87" s="209"/>
      <c r="E87" s="209"/>
      <c r="F87" s="209"/>
      <c r="G87" s="209"/>
      <c r="H87" s="209"/>
      <c r="I87" s="209"/>
      <c r="J87" s="209"/>
      <c r="K87" s="210"/>
      <c r="L87" s="41" t="str">
        <f t="shared" si="1"/>
        <v>※入力してください</v>
      </c>
    </row>
    <row r="88" spans="2:15" ht="19.5" thickBot="1">
      <c r="L88" s="41" t="str">
        <f t="shared" si="1"/>
        <v>※入力してください</v>
      </c>
    </row>
    <row r="89" spans="2:15">
      <c r="B89" s="55" t="s">
        <v>169</v>
      </c>
      <c r="C89" s="56"/>
      <c r="D89" s="56"/>
      <c r="E89" s="56"/>
      <c r="F89" s="56"/>
      <c r="G89" s="56"/>
      <c r="H89" s="56"/>
      <c r="I89" s="56"/>
      <c r="J89" s="56"/>
      <c r="K89" s="57"/>
    </row>
    <row r="90" spans="2:15">
      <c r="B90" s="72" t="s">
        <v>128</v>
      </c>
      <c r="C90" s="267" t="s">
        <v>127</v>
      </c>
      <c r="D90" s="268"/>
      <c r="E90" s="268"/>
      <c r="F90" s="268"/>
      <c r="G90" s="268"/>
      <c r="H90" s="268"/>
      <c r="I90" s="268"/>
      <c r="J90" s="268"/>
      <c r="K90" s="269"/>
    </row>
    <row r="91" spans="2:15">
      <c r="B91" s="261" t="s">
        <v>170</v>
      </c>
      <c r="C91" s="263"/>
      <c r="D91" s="263"/>
      <c r="E91" s="263"/>
      <c r="F91" s="263"/>
      <c r="G91" s="263"/>
      <c r="H91" s="263"/>
      <c r="I91" s="263"/>
      <c r="J91" s="263"/>
      <c r="K91" s="263"/>
      <c r="L91" s="69" t="s">
        <v>171</v>
      </c>
    </row>
    <row r="92" spans="2:15" ht="252" customHeight="1">
      <c r="B92" s="261"/>
      <c r="C92" s="263"/>
      <c r="D92" s="263"/>
      <c r="E92" s="263"/>
      <c r="F92" s="263"/>
      <c r="G92" s="263"/>
      <c r="H92" s="263"/>
      <c r="I92" s="263"/>
      <c r="J92" s="263"/>
      <c r="K92" s="263"/>
      <c r="L92" s="73">
        <f>LEN(C91)</f>
        <v>0</v>
      </c>
    </row>
    <row r="93" spans="2:15">
      <c r="B93" s="261" t="s">
        <v>213</v>
      </c>
      <c r="C93" s="263"/>
      <c r="D93" s="263"/>
      <c r="E93" s="263"/>
      <c r="F93" s="263"/>
      <c r="G93" s="263"/>
      <c r="H93" s="263"/>
      <c r="I93" s="263"/>
      <c r="J93" s="263"/>
      <c r="K93" s="263"/>
      <c r="L93" s="69" t="s">
        <v>171</v>
      </c>
    </row>
    <row r="94" spans="2:15" ht="220.5" customHeight="1">
      <c r="B94" s="262"/>
      <c r="C94" s="263"/>
      <c r="D94" s="263"/>
      <c r="E94" s="263"/>
      <c r="F94" s="263"/>
      <c r="G94" s="263"/>
      <c r="H94" s="263"/>
      <c r="I94" s="263"/>
      <c r="J94" s="263"/>
      <c r="K94" s="263"/>
      <c r="L94" s="73">
        <f>LEN(C93)</f>
        <v>0</v>
      </c>
    </row>
    <row r="95" spans="2:15" ht="27" customHeight="1">
      <c r="B95" s="264" t="s">
        <v>172</v>
      </c>
      <c r="C95" s="186"/>
      <c r="D95" s="270"/>
      <c r="E95" s="270"/>
      <c r="F95" s="270"/>
      <c r="G95" s="270"/>
      <c r="H95" s="270"/>
      <c r="I95" s="270"/>
      <c r="J95" s="270"/>
      <c r="K95" s="187"/>
      <c r="L95" s="74"/>
    </row>
    <row r="96" spans="2:15" ht="27" customHeight="1">
      <c r="B96" s="265"/>
      <c r="C96" s="271"/>
      <c r="D96" s="272"/>
      <c r="E96" s="272"/>
      <c r="F96" s="272"/>
      <c r="G96" s="272"/>
      <c r="H96" s="272"/>
      <c r="I96" s="272"/>
      <c r="J96" s="272"/>
      <c r="K96" s="273"/>
    </row>
    <row r="97" spans="2:22" ht="27" customHeight="1">
      <c r="B97" s="265"/>
      <c r="C97" s="271"/>
      <c r="D97" s="272"/>
      <c r="E97" s="272"/>
      <c r="F97" s="272"/>
      <c r="G97" s="272"/>
      <c r="H97" s="272"/>
      <c r="I97" s="272"/>
      <c r="J97" s="272"/>
      <c r="K97" s="273"/>
    </row>
    <row r="98" spans="2:22" ht="27" customHeight="1">
      <c r="B98" s="266"/>
      <c r="C98" s="274"/>
      <c r="D98" s="275"/>
      <c r="E98" s="275"/>
      <c r="F98" s="275"/>
      <c r="G98" s="275"/>
      <c r="H98" s="275"/>
      <c r="I98" s="275"/>
      <c r="J98" s="275"/>
      <c r="K98" s="276"/>
    </row>
    <row r="99" spans="2:22">
      <c r="C99" s="260" t="s">
        <v>173</v>
      </c>
      <c r="D99" s="260"/>
      <c r="E99" s="260"/>
      <c r="F99" s="260"/>
      <c r="G99" s="260"/>
      <c r="H99" s="260"/>
      <c r="I99" s="260"/>
      <c r="J99" s="260"/>
      <c r="K99" s="260"/>
    </row>
    <row r="100" spans="2:22" ht="30" customHeight="1">
      <c r="B100" s="75" t="s">
        <v>178</v>
      </c>
    </row>
    <row r="101" spans="2:22" ht="23.25" thickBot="1">
      <c r="B101" s="75" t="s">
        <v>179</v>
      </c>
    </row>
    <row r="102" spans="2:22" ht="19.5" thickBot="1">
      <c r="B102" s="76" t="s">
        <v>185</v>
      </c>
      <c r="C102" s="77" t="s">
        <v>182</v>
      </c>
      <c r="D102" s="200"/>
      <c r="E102" s="200"/>
      <c r="F102" s="200"/>
      <c r="G102" s="200"/>
      <c r="H102" s="200"/>
      <c r="I102" s="200"/>
      <c r="J102" s="200"/>
      <c r="K102" s="201"/>
      <c r="L102" s="41" t="str">
        <f t="shared" ref="L102:L104" si="2">IF(COUNTA(D102)=1,"入力ＯＫ！","※入力してください")</f>
        <v>※入力してください</v>
      </c>
    </row>
    <row r="103" spans="2:22">
      <c r="B103" s="191" t="s">
        <v>184</v>
      </c>
      <c r="C103" s="68" t="s">
        <v>183</v>
      </c>
      <c r="D103" s="194"/>
      <c r="E103" s="194"/>
      <c r="F103" s="194"/>
      <c r="G103" s="194"/>
      <c r="H103" s="194"/>
      <c r="I103" s="194"/>
      <c r="J103" s="194"/>
      <c r="K103" s="195"/>
      <c r="L103" s="41" t="str">
        <f t="shared" si="2"/>
        <v>※入力してください</v>
      </c>
      <c r="O103" s="32" t="str">
        <f>CONCATENATE(D22,"　","FAX","　",D102)</f>
        <v>　FAX　</v>
      </c>
    </row>
    <row r="104" spans="2:22">
      <c r="B104" s="192"/>
      <c r="C104" s="62" t="s">
        <v>181</v>
      </c>
      <c r="D104" s="180"/>
      <c r="E104" s="196"/>
      <c r="F104" s="196"/>
      <c r="G104" s="196"/>
      <c r="H104" s="196"/>
      <c r="I104" s="196"/>
      <c r="J104" s="196"/>
      <c r="K104" s="197"/>
      <c r="L104" s="41" t="str">
        <f t="shared" si="2"/>
        <v>※入力してください</v>
      </c>
    </row>
    <row r="105" spans="2:22">
      <c r="B105" s="192"/>
      <c r="C105" s="62" t="s">
        <v>120</v>
      </c>
      <c r="D105" s="50" t="s">
        <v>119</v>
      </c>
      <c r="E105" s="202"/>
      <c r="F105" s="202"/>
      <c r="G105" s="202"/>
      <c r="H105" s="51" t="s">
        <v>175</v>
      </c>
      <c r="I105" s="203"/>
      <c r="J105" s="203"/>
      <c r="K105" s="204"/>
      <c r="L105" s="41" t="str">
        <f>IF(COUNTA(E105:I105)=3,"入力ＯＫ！","※入力してください")</f>
        <v>※入力してください</v>
      </c>
      <c r="V105" s="79"/>
    </row>
    <row r="106" spans="2:22">
      <c r="B106" s="192"/>
      <c r="C106" s="62" t="s">
        <v>121</v>
      </c>
      <c r="D106" s="205"/>
      <c r="E106" s="205"/>
      <c r="F106" s="205"/>
      <c r="G106" s="205"/>
      <c r="H106" s="205"/>
      <c r="I106" s="205"/>
      <c r="J106" s="205"/>
      <c r="K106" s="206"/>
      <c r="L106" s="41" t="str">
        <f t="shared" ref="L106:L108" si="3">IF(COUNTA(D106)=1,"入力ＯＫ！","※入力してください")</f>
        <v>※入力してください</v>
      </c>
      <c r="O106" s="31" t="str">
        <f>CONCATENATE(E105,"　",H105,"　",I105)</f>
        <v>　－　</v>
      </c>
    </row>
    <row r="107" spans="2:22">
      <c r="B107" s="192"/>
      <c r="C107" s="62" t="s">
        <v>122</v>
      </c>
      <c r="D107" s="207"/>
      <c r="E107" s="207"/>
      <c r="F107" s="207"/>
      <c r="G107" s="207"/>
      <c r="H107" s="207"/>
      <c r="I107" s="207"/>
      <c r="J107" s="207"/>
      <c r="K107" s="208"/>
      <c r="L107" s="41" t="str">
        <f t="shared" si="3"/>
        <v>※入力してください</v>
      </c>
    </row>
    <row r="108" spans="2:22" ht="19.5" thickBot="1">
      <c r="B108" s="193"/>
      <c r="C108" s="78" t="s">
        <v>180</v>
      </c>
      <c r="D108" s="209"/>
      <c r="E108" s="209"/>
      <c r="F108" s="209"/>
      <c r="G108" s="209"/>
      <c r="H108" s="209"/>
      <c r="I108" s="209"/>
      <c r="J108" s="209"/>
      <c r="K108" s="210"/>
      <c r="L108" s="41" t="str">
        <f t="shared" si="3"/>
        <v>※入力してください</v>
      </c>
      <c r="O108" s="32" t="str">
        <f>CONCATENATE(D107,"　","FAX","　",D108)</f>
        <v>　FAX　</v>
      </c>
    </row>
  </sheetData>
  <sheetProtection password="E86D" sheet="1" objects="1" scenarios="1"/>
  <mergeCells count="156">
    <mergeCell ref="C99:K99"/>
    <mergeCell ref="B93:B94"/>
    <mergeCell ref="C93:K94"/>
    <mergeCell ref="B95:B98"/>
    <mergeCell ref="C90:K90"/>
    <mergeCell ref="B91:B92"/>
    <mergeCell ref="C91:K92"/>
    <mergeCell ref="C95:K98"/>
    <mergeCell ref="D72:E72"/>
    <mergeCell ref="G72:K72"/>
    <mergeCell ref="B58:B72"/>
    <mergeCell ref="B83:B87"/>
    <mergeCell ref="D83:K83"/>
    <mergeCell ref="D84:K84"/>
    <mergeCell ref="D85:K85"/>
    <mergeCell ref="D86:K86"/>
    <mergeCell ref="D87:K87"/>
    <mergeCell ref="D69:E69"/>
    <mergeCell ref="F69:K69"/>
    <mergeCell ref="D70:E70"/>
    <mergeCell ref="I70:K70"/>
    <mergeCell ref="D71:E71"/>
    <mergeCell ref="I71:K71"/>
    <mergeCell ref="D66:E66"/>
    <mergeCell ref="I66:K66"/>
    <mergeCell ref="D67:E67"/>
    <mergeCell ref="G67:K67"/>
    <mergeCell ref="D68:K68"/>
    <mergeCell ref="D63:K63"/>
    <mergeCell ref="D64:E64"/>
    <mergeCell ref="F64:K64"/>
    <mergeCell ref="D65:E65"/>
    <mergeCell ref="I65:K65"/>
    <mergeCell ref="D61:E61"/>
    <mergeCell ref="I61:K61"/>
    <mergeCell ref="D62:E62"/>
    <mergeCell ref="G62:K62"/>
    <mergeCell ref="F59:K59"/>
    <mergeCell ref="D58:K58"/>
    <mergeCell ref="D59:E59"/>
    <mergeCell ref="D60:E60"/>
    <mergeCell ref="I60:K60"/>
    <mergeCell ref="B53:B57"/>
    <mergeCell ref="D53:K53"/>
    <mergeCell ref="D54:E54"/>
    <mergeCell ref="G54:K54"/>
    <mergeCell ref="D55:E55"/>
    <mergeCell ref="I55:K55"/>
    <mergeCell ref="D56:E56"/>
    <mergeCell ref="I56:K56"/>
    <mergeCell ref="D57:E57"/>
    <mergeCell ref="G57:K57"/>
    <mergeCell ref="D28:K28"/>
    <mergeCell ref="D30:K30"/>
    <mergeCell ref="D31:K31"/>
    <mergeCell ref="D32:E32"/>
    <mergeCell ref="F29:K29"/>
    <mergeCell ref="D29:E29"/>
    <mergeCell ref="D24:J24"/>
    <mergeCell ref="B29:B32"/>
    <mergeCell ref="B48:B52"/>
    <mergeCell ref="D48:K48"/>
    <mergeCell ref="D49:E49"/>
    <mergeCell ref="G49:K49"/>
    <mergeCell ref="D50:E50"/>
    <mergeCell ref="I50:K50"/>
    <mergeCell ref="D51:E51"/>
    <mergeCell ref="I51:K51"/>
    <mergeCell ref="D52:E52"/>
    <mergeCell ref="G52:K52"/>
    <mergeCell ref="G34:K34"/>
    <mergeCell ref="B33:B37"/>
    <mergeCell ref="D33:K33"/>
    <mergeCell ref="D37:E37"/>
    <mergeCell ref="G37:K37"/>
    <mergeCell ref="D42:E42"/>
    <mergeCell ref="D6:K6"/>
    <mergeCell ref="D11:G11"/>
    <mergeCell ref="H11:K11"/>
    <mergeCell ref="D10:G10"/>
    <mergeCell ref="H10:K10"/>
    <mergeCell ref="D8:K8"/>
    <mergeCell ref="D15:K15"/>
    <mergeCell ref="D16:K16"/>
    <mergeCell ref="E19:G19"/>
    <mergeCell ref="I19:K19"/>
    <mergeCell ref="D17:K17"/>
    <mergeCell ref="D7:K7"/>
    <mergeCell ref="D9:E9"/>
    <mergeCell ref="F9:K9"/>
    <mergeCell ref="D22:K22"/>
    <mergeCell ref="D23:K23"/>
    <mergeCell ref="D21:J21"/>
    <mergeCell ref="D40:E40"/>
    <mergeCell ref="I40:K40"/>
    <mergeCell ref="D41:E41"/>
    <mergeCell ref="I41:K41"/>
    <mergeCell ref="G1:K1"/>
    <mergeCell ref="G2:K2"/>
    <mergeCell ref="D14:K14"/>
    <mergeCell ref="C4:K4"/>
    <mergeCell ref="C10:C11"/>
    <mergeCell ref="D5:K5"/>
    <mergeCell ref="H12:K12"/>
    <mergeCell ref="D13:K13"/>
    <mergeCell ref="D18:E18"/>
    <mergeCell ref="D12:G12"/>
    <mergeCell ref="D25:K25"/>
    <mergeCell ref="D35:E35"/>
    <mergeCell ref="D36:E36"/>
    <mergeCell ref="I35:K35"/>
    <mergeCell ref="I36:K36"/>
    <mergeCell ref="D34:E34"/>
    <mergeCell ref="D20:K20"/>
    <mergeCell ref="B103:B108"/>
    <mergeCell ref="D103:K103"/>
    <mergeCell ref="D104:K104"/>
    <mergeCell ref="D38:K38"/>
    <mergeCell ref="D39:E39"/>
    <mergeCell ref="G39:K39"/>
    <mergeCell ref="D102:K102"/>
    <mergeCell ref="E105:G105"/>
    <mergeCell ref="I105:K105"/>
    <mergeCell ref="D106:K106"/>
    <mergeCell ref="D107:K107"/>
    <mergeCell ref="D108:K108"/>
    <mergeCell ref="G42:K42"/>
    <mergeCell ref="B38:B42"/>
    <mergeCell ref="B43:B47"/>
    <mergeCell ref="D43:K43"/>
    <mergeCell ref="D44:E44"/>
    <mergeCell ref="G44:K44"/>
    <mergeCell ref="D45:E45"/>
    <mergeCell ref="I45:K45"/>
    <mergeCell ref="D46:E46"/>
    <mergeCell ref="I46:K46"/>
    <mergeCell ref="D47:E47"/>
    <mergeCell ref="G47:K47"/>
    <mergeCell ref="D78:K78"/>
    <mergeCell ref="D79:E79"/>
    <mergeCell ref="F79:K79"/>
    <mergeCell ref="D80:E80"/>
    <mergeCell ref="I80:K80"/>
    <mergeCell ref="D81:E81"/>
    <mergeCell ref="I81:K81"/>
    <mergeCell ref="D82:E82"/>
    <mergeCell ref="G82:K82"/>
    <mergeCell ref="D73:K73"/>
    <mergeCell ref="D74:E74"/>
    <mergeCell ref="F74:K74"/>
    <mergeCell ref="D75:E75"/>
    <mergeCell ref="I75:K75"/>
    <mergeCell ref="D76:E76"/>
    <mergeCell ref="I76:K76"/>
    <mergeCell ref="D77:E77"/>
    <mergeCell ref="G77:K77"/>
  </mergeCells>
  <phoneticPr fontId="2"/>
  <dataValidations count="14">
    <dataValidation type="list" allowBlank="1" showInputMessage="1" showErrorMessage="1" sqref="D15:K15">
      <formula1>$O$18:$O$19</formula1>
    </dataValidation>
    <dataValidation type="list" allowBlank="1" showInputMessage="1" showErrorMessage="1" sqref="K32">
      <formula1>$O$34:$O$35</formula1>
    </dataValidation>
    <dataValidation type="list" allowBlank="1" showInputMessage="1" showErrorMessage="1" sqref="D29:E29">
      <formula1>$O$30:$O$33</formula1>
    </dataValidation>
    <dataValidation type="custom" showInputMessage="1" showErrorMessage="1" sqref="F34:F37 F65:F67 F60:F62 F54:F57 F49:F52 F44:F47 F39:F42 F32 F80:F82 F70:F72 F75:F77">
      <formula1>"年"</formula1>
    </dataValidation>
    <dataValidation type="custom" showInputMessage="1" showErrorMessage="1" sqref="H32 H35:H36 H40:H41 H45:H46 H50:H51 H55:H56 H65:H66 H60:H61 H70:H71 H80:H81 H75:H76">
      <formula1>"月"</formula1>
    </dataValidation>
    <dataValidation type="custom" showInputMessage="1" showErrorMessage="1" sqref="J32 J18">
      <formula1>"日"</formula1>
    </dataValidation>
    <dataValidation imeMode="hiragana" allowBlank="1" showInputMessage="1" showErrorMessage="1" sqref="D12:K12"/>
    <dataValidation type="textLength" errorStyle="warning" allowBlank="1" showInputMessage="1" showErrorMessage="1" error="郵便番号の前半３桁を入力してください。（海外の場合を除く）" sqref="E19:G19 E105:G105">
      <formula1>3</formula1>
      <formula2>3</formula2>
    </dataValidation>
    <dataValidation type="textLength" errorStyle="warning" allowBlank="1" showInputMessage="1" showErrorMessage="1" error="郵便番号の後半４桁を入力してください。（海外の場合を除く）" sqref="I19:K19 I105:K105">
      <formula1>4</formula1>
      <formula2>4</formula2>
    </dataValidation>
    <dataValidation type="list" allowBlank="1" showInputMessage="1" showErrorMessage="1" sqref="E6:K6 D6">
      <formula1>$O$3:$O$5</formula1>
    </dataValidation>
    <dataValidation type="list" allowBlank="1" showInputMessage="1" showErrorMessage="1" sqref="D8:K8">
      <formula1>$O$6:$O$7</formula1>
    </dataValidation>
    <dataValidation type="list" allowBlank="1" showInputMessage="1" showErrorMessage="1" sqref="D9:E9">
      <formula1>$N$6:$N$10</formula1>
    </dataValidation>
    <dataValidation type="list" allowBlank="1" showInputMessage="1" showErrorMessage="1" sqref="F9:K9">
      <formula1>$O$9:$O$15</formula1>
    </dataValidation>
    <dataValidation type="list" allowBlank="1" showInputMessage="1" showErrorMessage="1" sqref="D7:K7">
      <formula1>$O$2:$O$5</formula1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scale="90" orientation="portrait" r:id="rId1"/>
  <rowBreaks count="2" manualBreakCount="2">
    <brk id="38" min="1" max="10" man="1"/>
    <brk id="89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74"/>
  <sheetViews>
    <sheetView view="pageBreakPreview" zoomScaleNormal="100" zoomScaleSheetLayoutView="100" workbookViewId="0">
      <selection sqref="A1:AK2"/>
    </sheetView>
  </sheetViews>
  <sheetFormatPr defaultColWidth="9" defaultRowHeight="15.75" customHeight="1"/>
  <cols>
    <col min="1" max="17" width="2.5" style="7" customWidth="1"/>
    <col min="18" max="18" width="3.125" style="7" customWidth="1"/>
    <col min="19" max="29" width="2.5" style="7" customWidth="1"/>
    <col min="30" max="30" width="2.875" style="7" customWidth="1"/>
    <col min="31" max="39" width="2.5" style="7" customWidth="1"/>
    <col min="40" max="74" width="2.5" style="80" customWidth="1"/>
    <col min="75" max="16384" width="9" style="80"/>
  </cols>
  <sheetData>
    <row r="1" spans="1:62" ht="15.75" customHeight="1">
      <c r="A1" s="383" t="s">
        <v>274</v>
      </c>
      <c r="B1" s="383"/>
      <c r="C1" s="383"/>
      <c r="D1" s="383"/>
      <c r="E1" s="383"/>
      <c r="F1" s="383"/>
      <c r="G1" s="383"/>
      <c r="H1" s="383"/>
      <c r="I1" s="383"/>
      <c r="J1" s="383"/>
      <c r="K1" s="383"/>
      <c r="L1" s="383"/>
      <c r="M1" s="383"/>
      <c r="N1" s="383"/>
      <c r="O1" s="383"/>
      <c r="P1" s="383"/>
      <c r="Q1" s="383"/>
      <c r="R1" s="383"/>
      <c r="S1" s="383"/>
      <c r="T1" s="383"/>
      <c r="U1" s="383"/>
      <c r="V1" s="383"/>
      <c r="W1" s="383"/>
      <c r="X1" s="383"/>
      <c r="Y1" s="383"/>
      <c r="Z1" s="383"/>
      <c r="AA1" s="383"/>
      <c r="AB1" s="383"/>
      <c r="AC1" s="383"/>
      <c r="AD1" s="383"/>
      <c r="AE1" s="383"/>
      <c r="AF1" s="383"/>
      <c r="AG1" s="383"/>
      <c r="AH1" s="383"/>
      <c r="AI1" s="383"/>
      <c r="AJ1" s="383"/>
      <c r="AK1" s="383"/>
    </row>
    <row r="2" spans="1:62" ht="15.75" customHeight="1">
      <c r="A2" s="383"/>
      <c r="B2" s="383"/>
      <c r="C2" s="383"/>
      <c r="D2" s="383"/>
      <c r="E2" s="383"/>
      <c r="F2" s="383"/>
      <c r="G2" s="383"/>
      <c r="H2" s="383"/>
      <c r="I2" s="383"/>
      <c r="J2" s="383"/>
      <c r="K2" s="383"/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W2" s="383"/>
      <c r="X2" s="383"/>
      <c r="Y2" s="383"/>
      <c r="Z2" s="383"/>
      <c r="AA2" s="383"/>
      <c r="AB2" s="383"/>
      <c r="AC2" s="383"/>
      <c r="AD2" s="383"/>
      <c r="AE2" s="383"/>
      <c r="AF2" s="383"/>
      <c r="AG2" s="383"/>
      <c r="AH2" s="383"/>
      <c r="AI2" s="383"/>
      <c r="AJ2" s="383"/>
      <c r="AK2" s="383"/>
    </row>
    <row r="3" spans="1:62" ht="15.75" customHeight="1">
      <c r="A3" s="383" t="s">
        <v>266</v>
      </c>
      <c r="B3" s="383"/>
      <c r="C3" s="383"/>
      <c r="D3" s="383"/>
      <c r="E3" s="383"/>
      <c r="F3" s="383"/>
      <c r="G3" s="383"/>
      <c r="H3" s="383"/>
      <c r="I3" s="383"/>
      <c r="J3" s="383"/>
      <c r="K3" s="383"/>
      <c r="L3" s="383"/>
      <c r="M3" s="383"/>
      <c r="N3" s="383"/>
      <c r="O3" s="383"/>
      <c r="P3" s="383"/>
      <c r="Q3" s="383"/>
      <c r="R3" s="383"/>
      <c r="S3" s="383"/>
      <c r="T3" s="383"/>
      <c r="U3" s="383"/>
      <c r="V3" s="383"/>
      <c r="W3" s="383"/>
      <c r="X3" s="383"/>
      <c r="Y3" s="383"/>
      <c r="Z3" s="383"/>
      <c r="AA3" s="383"/>
      <c r="AB3" s="383"/>
      <c r="AC3" s="383"/>
      <c r="AD3" s="383"/>
      <c r="AE3" s="383"/>
      <c r="AF3" s="383"/>
      <c r="AG3" s="383"/>
      <c r="AH3" s="383"/>
      <c r="AI3" s="383"/>
      <c r="AJ3" s="383"/>
      <c r="AK3" s="383"/>
    </row>
    <row r="4" spans="1:62" ht="15.75" customHeight="1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383"/>
      <c r="U4" s="383"/>
      <c r="V4" s="383"/>
      <c r="W4" s="383"/>
      <c r="X4" s="383"/>
      <c r="Y4" s="383"/>
      <c r="Z4" s="383"/>
      <c r="AA4" s="383"/>
      <c r="AB4" s="383"/>
      <c r="AC4" s="383"/>
      <c r="AD4" s="383"/>
      <c r="AE4" s="383"/>
      <c r="AF4" s="383"/>
      <c r="AG4" s="383"/>
      <c r="AH4" s="383"/>
      <c r="AI4" s="383"/>
      <c r="AJ4" s="383"/>
      <c r="AK4" s="383"/>
    </row>
    <row r="5" spans="1:62" ht="15.75" customHeight="1" thickBot="1"/>
    <row r="6" spans="1:62" ht="15.75" customHeight="1">
      <c r="A6" s="384" t="s">
        <v>225</v>
      </c>
      <c r="B6" s="385"/>
      <c r="C6" s="385"/>
      <c r="D6" s="386"/>
      <c r="E6" s="28" t="str">
        <f>IF(入力シート!$D$6="事業設計工学コース","1",IF(入力シート!$D$7="事業設計工学コース","2",""))</f>
        <v/>
      </c>
      <c r="F6" s="403" t="s">
        <v>287</v>
      </c>
      <c r="G6" s="404"/>
      <c r="H6" s="404"/>
      <c r="I6" s="404"/>
      <c r="J6" s="404"/>
      <c r="K6" s="404"/>
      <c r="L6" s="404"/>
      <c r="M6" s="405"/>
      <c r="N6" s="343" t="s">
        <v>37</v>
      </c>
      <c r="O6" s="343"/>
      <c r="P6" s="343"/>
      <c r="Q6" s="343"/>
      <c r="R6" s="81" t="str">
        <f>IF(入力シート!D8="令和2年10月","☑","□")</f>
        <v>□</v>
      </c>
      <c r="S6" s="367" t="s">
        <v>228</v>
      </c>
      <c r="T6" s="367"/>
      <c r="U6" s="367"/>
      <c r="V6" s="367"/>
      <c r="W6" s="367"/>
      <c r="X6" s="367"/>
      <c r="Y6" s="368"/>
      <c r="Z6" s="394" t="s">
        <v>38</v>
      </c>
      <c r="AA6" s="394"/>
      <c r="AB6" s="394"/>
      <c r="AC6" s="394"/>
      <c r="AD6" s="394"/>
      <c r="AE6" s="394"/>
      <c r="AF6" s="394"/>
      <c r="AG6" s="394"/>
      <c r="AH6" s="394"/>
      <c r="AI6" s="394"/>
      <c r="AJ6" s="394"/>
      <c r="AK6" s="395"/>
      <c r="AX6" s="401" t="s">
        <v>201</v>
      </c>
      <c r="AY6" s="402"/>
      <c r="AZ6" s="402"/>
      <c r="BA6" s="402"/>
      <c r="BB6" s="402"/>
      <c r="BC6" s="402"/>
      <c r="BD6" s="402"/>
      <c r="BE6" s="402"/>
      <c r="BF6" s="402"/>
      <c r="BG6" s="402"/>
      <c r="BH6" s="402"/>
      <c r="BI6" s="402"/>
      <c r="BJ6" s="402"/>
    </row>
    <row r="7" spans="1:62" ht="15.75" customHeight="1">
      <c r="A7" s="387"/>
      <c r="B7" s="388"/>
      <c r="C7" s="388"/>
      <c r="D7" s="389"/>
      <c r="E7" s="27" t="str">
        <f>IF(入力シート!$D$6="情報アーキテクチャコース","1",IF(入力シート!$D$7="情報アーキテクチャコース","2",""))</f>
        <v/>
      </c>
      <c r="F7" s="406" t="s">
        <v>281</v>
      </c>
      <c r="G7" s="407"/>
      <c r="H7" s="407"/>
      <c r="I7" s="407"/>
      <c r="J7" s="407"/>
      <c r="K7" s="407"/>
      <c r="L7" s="407"/>
      <c r="M7" s="408"/>
      <c r="N7" s="393"/>
      <c r="O7" s="393"/>
      <c r="P7" s="393"/>
      <c r="Q7" s="393"/>
      <c r="R7" s="26" t="str">
        <f>IF(入力シート!D8="令和3年4月","☑","□")</f>
        <v>□</v>
      </c>
      <c r="S7" s="400" t="s">
        <v>240</v>
      </c>
      <c r="T7" s="400"/>
      <c r="U7" s="400"/>
      <c r="V7" s="400"/>
      <c r="W7" s="400"/>
      <c r="X7" s="400"/>
      <c r="Y7" s="400"/>
      <c r="Z7" s="396"/>
      <c r="AA7" s="396"/>
      <c r="AB7" s="396"/>
      <c r="AC7" s="396"/>
      <c r="AD7" s="396"/>
      <c r="AE7" s="396"/>
      <c r="AF7" s="396"/>
      <c r="AG7" s="396"/>
      <c r="AH7" s="396"/>
      <c r="AI7" s="396"/>
      <c r="AJ7" s="396"/>
      <c r="AK7" s="397"/>
      <c r="AX7" s="401"/>
      <c r="AY7" s="402"/>
      <c r="AZ7" s="402"/>
      <c r="BA7" s="402"/>
      <c r="BB7" s="402"/>
      <c r="BC7" s="402"/>
      <c r="BD7" s="402"/>
      <c r="BE7" s="402"/>
      <c r="BF7" s="402"/>
      <c r="BG7" s="402"/>
      <c r="BH7" s="402"/>
      <c r="BI7" s="402"/>
      <c r="BJ7" s="402"/>
    </row>
    <row r="8" spans="1:62" ht="15.75" customHeight="1">
      <c r="A8" s="390"/>
      <c r="B8" s="391"/>
      <c r="C8" s="391"/>
      <c r="D8" s="392"/>
      <c r="E8" s="27" t="str">
        <f>IF(入力シート!$D$6="創造技術コース","1",IF(入力シート!$D$7="創造技術コース","2",""))</f>
        <v/>
      </c>
      <c r="F8" s="406" t="s">
        <v>286</v>
      </c>
      <c r="G8" s="407"/>
      <c r="H8" s="407"/>
      <c r="I8" s="407"/>
      <c r="J8" s="407"/>
      <c r="K8" s="407"/>
      <c r="L8" s="407"/>
      <c r="M8" s="408"/>
      <c r="N8" s="327"/>
      <c r="O8" s="327"/>
      <c r="P8" s="327"/>
      <c r="Q8" s="327"/>
      <c r="R8" s="422"/>
      <c r="S8" s="423"/>
      <c r="T8" s="423"/>
      <c r="U8" s="423"/>
      <c r="V8" s="423"/>
      <c r="W8" s="423"/>
      <c r="X8" s="423"/>
      <c r="Y8" s="424"/>
      <c r="Z8" s="398"/>
      <c r="AA8" s="398"/>
      <c r="AB8" s="398"/>
      <c r="AC8" s="398"/>
      <c r="AD8" s="398"/>
      <c r="AE8" s="398"/>
      <c r="AF8" s="398"/>
      <c r="AG8" s="398"/>
      <c r="AH8" s="398"/>
      <c r="AI8" s="398"/>
      <c r="AJ8" s="398"/>
      <c r="AK8" s="399"/>
      <c r="AX8" s="402"/>
      <c r="AY8" s="402"/>
      <c r="AZ8" s="402"/>
      <c r="BA8" s="402"/>
      <c r="BB8" s="402"/>
      <c r="BC8" s="402"/>
      <c r="BD8" s="402"/>
      <c r="BE8" s="402"/>
      <c r="BF8" s="402"/>
      <c r="BG8" s="402"/>
      <c r="BH8" s="402"/>
      <c r="BI8" s="402"/>
      <c r="BJ8" s="402"/>
    </row>
    <row r="9" spans="1:62" ht="15.75" customHeight="1">
      <c r="A9" s="323" t="s">
        <v>39</v>
      </c>
      <c r="B9" s="314"/>
      <c r="C9" s="314"/>
      <c r="D9" s="314"/>
      <c r="E9" s="311" t="str">
        <f>入力シート!O17</f>
        <v>　　</v>
      </c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W9" s="307"/>
      <c r="X9" s="307"/>
      <c r="Y9" s="313"/>
      <c r="Z9" s="414" t="s">
        <v>226</v>
      </c>
      <c r="AA9" s="415"/>
      <c r="AB9" s="415"/>
      <c r="AC9" s="415"/>
      <c r="AD9" s="415"/>
      <c r="AE9" s="415"/>
      <c r="AF9" s="415"/>
      <c r="AG9" s="415"/>
      <c r="AH9" s="415"/>
      <c r="AI9" s="415"/>
      <c r="AJ9" s="415"/>
      <c r="AK9" s="416"/>
      <c r="AX9" s="402"/>
      <c r="AY9" s="402"/>
      <c r="AZ9" s="402"/>
      <c r="BA9" s="402"/>
      <c r="BB9" s="402"/>
      <c r="BC9" s="402"/>
      <c r="BD9" s="402"/>
      <c r="BE9" s="402"/>
      <c r="BF9" s="402"/>
      <c r="BG9" s="402"/>
      <c r="BH9" s="402"/>
      <c r="BI9" s="402"/>
      <c r="BJ9" s="402"/>
    </row>
    <row r="10" spans="1:62" ht="15.75" customHeight="1">
      <c r="A10" s="323" t="s">
        <v>40</v>
      </c>
      <c r="B10" s="314"/>
      <c r="C10" s="314"/>
      <c r="D10" s="314"/>
      <c r="E10" s="409" t="str">
        <f>入力シート!O16</f>
        <v>　　</v>
      </c>
      <c r="F10" s="360"/>
      <c r="G10" s="360"/>
      <c r="H10" s="360"/>
      <c r="I10" s="360"/>
      <c r="J10" s="360"/>
      <c r="K10" s="360"/>
      <c r="L10" s="360"/>
      <c r="M10" s="360"/>
      <c r="N10" s="360"/>
      <c r="O10" s="360"/>
      <c r="P10" s="360"/>
      <c r="Q10" s="360"/>
      <c r="R10" s="360"/>
      <c r="S10" s="360"/>
      <c r="T10" s="360"/>
      <c r="U10" s="360"/>
      <c r="V10" s="360"/>
      <c r="W10" s="360"/>
      <c r="X10" s="360"/>
      <c r="Y10" s="410"/>
      <c r="Z10" s="417" t="str">
        <f>IF(入力シート!$D$16=0,"",入力シート!$D$16)</f>
        <v/>
      </c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418"/>
      <c r="AX10" s="402"/>
      <c r="AY10" s="402"/>
      <c r="AZ10" s="402"/>
      <c r="BA10" s="402"/>
      <c r="BB10" s="402"/>
      <c r="BC10" s="402"/>
      <c r="BD10" s="402"/>
      <c r="BE10" s="402"/>
      <c r="BF10" s="402"/>
      <c r="BG10" s="402"/>
      <c r="BH10" s="402"/>
      <c r="BI10" s="402"/>
      <c r="BJ10" s="402"/>
    </row>
    <row r="11" spans="1:62" ht="15.75" customHeight="1">
      <c r="A11" s="323"/>
      <c r="B11" s="314"/>
      <c r="C11" s="314"/>
      <c r="D11" s="314"/>
      <c r="E11" s="411"/>
      <c r="F11" s="412"/>
      <c r="G11" s="412"/>
      <c r="H11" s="412"/>
      <c r="I11" s="412"/>
      <c r="J11" s="412"/>
      <c r="K11" s="412"/>
      <c r="L11" s="412"/>
      <c r="M11" s="412"/>
      <c r="N11" s="412"/>
      <c r="O11" s="412"/>
      <c r="P11" s="412"/>
      <c r="Q11" s="412"/>
      <c r="R11" s="412"/>
      <c r="S11" s="412"/>
      <c r="T11" s="412"/>
      <c r="U11" s="412"/>
      <c r="V11" s="412"/>
      <c r="W11" s="412"/>
      <c r="X11" s="412"/>
      <c r="Y11" s="413"/>
      <c r="Z11" s="419" t="str">
        <f>IF(入力シート!$D$17=0,"在留資格(　　　　　　　　　　　　)",入力シート!$O$24)</f>
        <v>在留資格(　　　　　　　　　　　　)</v>
      </c>
      <c r="AA11" s="420"/>
      <c r="AB11" s="420"/>
      <c r="AC11" s="420"/>
      <c r="AD11" s="420"/>
      <c r="AE11" s="420"/>
      <c r="AF11" s="420"/>
      <c r="AG11" s="420"/>
      <c r="AH11" s="420"/>
      <c r="AI11" s="420"/>
      <c r="AJ11" s="420"/>
      <c r="AK11" s="421"/>
      <c r="AX11" s="402"/>
      <c r="AY11" s="402"/>
      <c r="AZ11" s="402"/>
      <c r="BA11" s="402"/>
      <c r="BB11" s="402"/>
      <c r="BC11" s="402"/>
      <c r="BD11" s="402"/>
      <c r="BE11" s="402"/>
      <c r="BF11" s="402"/>
      <c r="BG11" s="402"/>
      <c r="BH11" s="402"/>
      <c r="BI11" s="402"/>
      <c r="BJ11" s="402"/>
    </row>
    <row r="12" spans="1:62" ht="15.75" customHeight="1">
      <c r="A12" s="323" t="s">
        <v>41</v>
      </c>
      <c r="B12" s="314"/>
      <c r="C12" s="314"/>
      <c r="D12" s="314"/>
      <c r="E12" s="8" t="s">
        <v>42</v>
      </c>
      <c r="F12" s="9"/>
      <c r="G12" s="9"/>
      <c r="H12" s="304" t="str">
        <f>IF(入力シート!$D$18=0,"",入力シート!$D$18)</f>
        <v/>
      </c>
      <c r="I12" s="304"/>
      <c r="J12" s="304"/>
      <c r="K12" s="10" t="s">
        <v>43</v>
      </c>
      <c r="L12" s="304" t="str">
        <f>IF(入力シート!$G$18=0,"",入力シート!$G$18)</f>
        <v/>
      </c>
      <c r="M12" s="304"/>
      <c r="N12" s="304"/>
      <c r="O12" s="10" t="s">
        <v>44</v>
      </c>
      <c r="P12" s="304" t="str">
        <f>IF(入力シート!$I$18=0,"",入力シート!$I$18)</f>
        <v/>
      </c>
      <c r="Q12" s="304"/>
      <c r="R12" s="304"/>
      <c r="S12" s="10" t="s">
        <v>45</v>
      </c>
      <c r="T12" s="10"/>
      <c r="U12" s="9" t="s">
        <v>112</v>
      </c>
      <c r="V12" s="304" t="str">
        <f>IFERROR(IF(入力シート!$O$20="#VALUE!","",入力シート!$O$20),"")</f>
        <v/>
      </c>
      <c r="W12" s="304"/>
      <c r="X12" s="24" t="s">
        <v>113</v>
      </c>
      <c r="Y12" s="10"/>
      <c r="Z12" s="10" t="s">
        <v>46</v>
      </c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1"/>
      <c r="AX12" s="402"/>
      <c r="AY12" s="402"/>
      <c r="AZ12" s="402"/>
      <c r="BA12" s="402"/>
      <c r="BB12" s="402"/>
      <c r="BC12" s="402"/>
      <c r="BD12" s="402"/>
      <c r="BE12" s="402"/>
      <c r="BF12" s="402"/>
      <c r="BG12" s="402"/>
      <c r="BH12" s="402"/>
      <c r="BI12" s="402"/>
      <c r="BJ12" s="402"/>
    </row>
    <row r="13" spans="1:62" ht="15.75" customHeight="1">
      <c r="A13" s="309" t="s">
        <v>227</v>
      </c>
      <c r="B13" s="314"/>
      <c r="C13" s="314"/>
      <c r="D13" s="314"/>
      <c r="E13" s="82" t="str">
        <f>IF(入力シート!$D$29="国立","☑","□")</f>
        <v>□</v>
      </c>
      <c r="F13" s="371" t="s">
        <v>101</v>
      </c>
      <c r="G13" s="371"/>
      <c r="H13" s="12"/>
      <c r="I13" s="360" t="str">
        <f>IF(入力シート!$D$30=0,"",入力シート!$D$30)</f>
        <v/>
      </c>
      <c r="J13" s="360"/>
      <c r="K13" s="360"/>
      <c r="L13" s="360"/>
      <c r="M13" s="360"/>
      <c r="N13" s="360"/>
      <c r="O13" s="360"/>
      <c r="P13" s="360"/>
      <c r="Q13" s="360"/>
      <c r="R13" s="360"/>
      <c r="S13" s="360"/>
      <c r="T13" s="360"/>
      <c r="U13" s="360"/>
      <c r="V13" s="360"/>
      <c r="W13" s="360"/>
      <c r="X13" s="360"/>
      <c r="Y13" s="360"/>
      <c r="Z13" s="360"/>
      <c r="AA13" s="360"/>
      <c r="AB13" s="360"/>
      <c r="AC13" s="360"/>
      <c r="AD13" s="360"/>
      <c r="AE13" s="360"/>
      <c r="AF13" s="360"/>
      <c r="AG13" s="360"/>
      <c r="AH13" s="360"/>
      <c r="AI13" s="360"/>
      <c r="AJ13" s="360"/>
      <c r="AK13" s="361"/>
    </row>
    <row r="14" spans="1:62" ht="15.75" customHeight="1">
      <c r="A14" s="323"/>
      <c r="B14" s="314"/>
      <c r="C14" s="314"/>
      <c r="D14" s="314"/>
      <c r="E14" s="82" t="str">
        <f>IF(入力シート!$D$29="公立","☑","□")</f>
        <v>□</v>
      </c>
      <c r="F14" s="372" t="s">
        <v>102</v>
      </c>
      <c r="G14" s="372"/>
      <c r="H14" s="12"/>
      <c r="I14" s="362"/>
      <c r="J14" s="362"/>
      <c r="K14" s="362"/>
      <c r="L14" s="362"/>
      <c r="M14" s="362"/>
      <c r="N14" s="362"/>
      <c r="O14" s="362"/>
      <c r="P14" s="362"/>
      <c r="Q14" s="362"/>
      <c r="R14" s="362"/>
      <c r="S14" s="362"/>
      <c r="T14" s="362"/>
      <c r="U14" s="362"/>
      <c r="V14" s="362"/>
      <c r="W14" s="362"/>
      <c r="X14" s="362"/>
      <c r="Y14" s="362"/>
      <c r="Z14" s="362"/>
      <c r="AA14" s="362"/>
      <c r="AB14" s="362"/>
      <c r="AC14" s="362"/>
      <c r="AD14" s="362"/>
      <c r="AE14" s="362"/>
      <c r="AF14" s="362"/>
      <c r="AG14" s="362"/>
      <c r="AH14" s="362"/>
      <c r="AI14" s="362"/>
      <c r="AJ14" s="362"/>
      <c r="AK14" s="363"/>
    </row>
    <row r="15" spans="1:62" ht="15.75" customHeight="1">
      <c r="A15" s="323"/>
      <c r="B15" s="314"/>
      <c r="C15" s="314"/>
      <c r="D15" s="314"/>
      <c r="E15" s="82" t="str">
        <f>IF(入力シート!$D$29="私立","☑","□")</f>
        <v>□</v>
      </c>
      <c r="F15" s="372" t="s">
        <v>103</v>
      </c>
      <c r="G15" s="372"/>
      <c r="H15" s="12"/>
      <c r="I15" s="364" t="str">
        <f>IF(入力シート!$D$31=0,"",入力シート!$D$31)</f>
        <v/>
      </c>
      <c r="J15" s="364"/>
      <c r="K15" s="364"/>
      <c r="L15" s="364"/>
      <c r="M15" s="364"/>
      <c r="N15" s="364"/>
      <c r="O15" s="364"/>
      <c r="P15" s="364"/>
      <c r="Q15" s="364"/>
      <c r="R15" s="364"/>
      <c r="S15" s="364"/>
      <c r="T15" s="364"/>
      <c r="U15" s="364"/>
      <c r="V15" s="364"/>
      <c r="W15" s="364"/>
      <c r="X15" s="364"/>
      <c r="Y15" s="364"/>
      <c r="Z15" s="364"/>
      <c r="AA15" s="364"/>
      <c r="AB15" s="364"/>
      <c r="AC15" s="364"/>
      <c r="AD15" s="364"/>
      <c r="AE15" s="364"/>
      <c r="AF15" s="364"/>
      <c r="AG15" s="364"/>
      <c r="AH15" s="364"/>
      <c r="AI15" s="364"/>
      <c r="AJ15" s="364"/>
      <c r="AK15" s="365"/>
    </row>
    <row r="16" spans="1:62" ht="15.75" customHeight="1">
      <c r="A16" s="323"/>
      <c r="B16" s="314"/>
      <c r="C16" s="314"/>
      <c r="D16" s="314"/>
      <c r="E16" s="82" t="str">
        <f>IF(入力シート!$D$29="海外","☑","□")</f>
        <v>□</v>
      </c>
      <c r="F16" s="372" t="s">
        <v>104</v>
      </c>
      <c r="G16" s="372"/>
      <c r="H16" s="12"/>
      <c r="I16" s="364"/>
      <c r="J16" s="364"/>
      <c r="K16" s="364"/>
      <c r="L16" s="364"/>
      <c r="M16" s="364"/>
      <c r="N16" s="364"/>
      <c r="O16" s="364"/>
      <c r="P16" s="364"/>
      <c r="Q16" s="364"/>
      <c r="R16" s="364"/>
      <c r="S16" s="364"/>
      <c r="T16" s="364"/>
      <c r="U16" s="364"/>
      <c r="V16" s="364"/>
      <c r="W16" s="364"/>
      <c r="X16" s="364"/>
      <c r="Y16" s="364"/>
      <c r="Z16" s="364"/>
      <c r="AA16" s="364"/>
      <c r="AB16" s="364"/>
      <c r="AC16" s="364"/>
      <c r="AD16" s="364"/>
      <c r="AE16" s="364"/>
      <c r="AF16" s="364"/>
      <c r="AG16" s="364"/>
      <c r="AH16" s="364"/>
      <c r="AI16" s="364"/>
      <c r="AJ16" s="364"/>
      <c r="AK16" s="365"/>
    </row>
    <row r="17" spans="1:37" ht="15.75" customHeight="1">
      <c r="A17" s="323"/>
      <c r="B17" s="314"/>
      <c r="C17" s="314"/>
      <c r="D17" s="314"/>
      <c r="E17" s="12"/>
      <c r="F17" s="12"/>
      <c r="G17" s="12"/>
      <c r="H17" s="12"/>
      <c r="I17" s="12"/>
      <c r="J17" s="12"/>
      <c r="K17" s="12"/>
      <c r="L17" s="12"/>
      <c r="M17" s="12"/>
      <c r="N17" s="30" t="s">
        <v>42</v>
      </c>
      <c r="O17" s="12"/>
      <c r="P17" s="12"/>
      <c r="Q17" s="287" t="str">
        <f>IF(入力シート!$D$32=0,"",入力シート!$D$32)</f>
        <v/>
      </c>
      <c r="R17" s="287"/>
      <c r="S17" s="287"/>
      <c r="T17" s="12" t="s">
        <v>43</v>
      </c>
      <c r="U17" s="287" t="str">
        <f>IF(入力シート!$G$32=0,"",入力シート!$G$32)</f>
        <v/>
      </c>
      <c r="V17" s="287"/>
      <c r="W17" s="287"/>
      <c r="X17" s="12" t="s">
        <v>44</v>
      </c>
      <c r="Y17" s="287" t="str">
        <f>IF(入力シート!$I$32=0,"",入力シート!$I$32)</f>
        <v/>
      </c>
      <c r="Z17" s="287"/>
      <c r="AA17" s="287"/>
      <c r="AB17" s="12" t="s">
        <v>45</v>
      </c>
      <c r="AC17" s="12"/>
      <c r="AD17" s="12"/>
      <c r="AE17" s="287" t="str">
        <f>IF(入力シート!$K$32="卒業","卒業",IF(入力シート!$K$32="卒業見込","卒業見込","卒業　・　卒業見込"))</f>
        <v>卒業　・　卒業見込</v>
      </c>
      <c r="AF17" s="287"/>
      <c r="AG17" s="287"/>
      <c r="AH17" s="287"/>
      <c r="AI17" s="287"/>
      <c r="AJ17" s="287"/>
      <c r="AK17" s="376"/>
    </row>
    <row r="18" spans="1:37" ht="15.75" customHeight="1">
      <c r="A18" s="323" t="s">
        <v>47</v>
      </c>
      <c r="B18" s="314"/>
      <c r="C18" s="314"/>
      <c r="D18" s="314"/>
      <c r="E18" s="13" t="s">
        <v>48</v>
      </c>
      <c r="F18" s="366" t="str">
        <f>IF(入力シート!$E$19=0,"",入力シート!$E$19)</f>
        <v/>
      </c>
      <c r="G18" s="366"/>
      <c r="H18" s="366"/>
      <c r="I18" s="14" t="s">
        <v>176</v>
      </c>
      <c r="J18" s="366" t="str">
        <f>IF(入力シート!$I$19=0,"",入力シート!$I$19)</f>
        <v/>
      </c>
      <c r="K18" s="366"/>
      <c r="L18" s="366"/>
      <c r="M18" s="366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6"/>
    </row>
    <row r="19" spans="1:37" ht="15.75" customHeight="1">
      <c r="A19" s="323"/>
      <c r="B19" s="314"/>
      <c r="C19" s="314"/>
      <c r="D19" s="314"/>
      <c r="E19" s="373" t="str">
        <f>IF(入力シート!$D$20=0,"",入力シート!$D$20)</f>
        <v/>
      </c>
      <c r="F19" s="362"/>
      <c r="G19" s="362"/>
      <c r="H19" s="362"/>
      <c r="I19" s="362"/>
      <c r="J19" s="362"/>
      <c r="K19" s="362"/>
      <c r="L19" s="362"/>
      <c r="M19" s="362"/>
      <c r="N19" s="362"/>
      <c r="O19" s="362"/>
      <c r="P19" s="362"/>
      <c r="Q19" s="362"/>
      <c r="R19" s="362"/>
      <c r="S19" s="362"/>
      <c r="T19" s="362"/>
      <c r="U19" s="362"/>
      <c r="V19" s="362"/>
      <c r="W19" s="362"/>
      <c r="X19" s="362"/>
      <c r="Y19" s="362"/>
      <c r="Z19" s="362"/>
      <c r="AA19" s="362"/>
      <c r="AB19" s="362"/>
      <c r="AC19" s="362"/>
      <c r="AD19" s="362"/>
      <c r="AE19" s="362"/>
      <c r="AF19" s="362"/>
      <c r="AG19" s="362"/>
      <c r="AH19" s="362"/>
      <c r="AI19" s="362"/>
      <c r="AJ19" s="362"/>
      <c r="AK19" s="363"/>
    </row>
    <row r="20" spans="1:37" ht="15.75" customHeight="1">
      <c r="A20" s="323"/>
      <c r="B20" s="314"/>
      <c r="C20" s="314"/>
      <c r="D20" s="314"/>
      <c r="E20" s="373"/>
      <c r="F20" s="362"/>
      <c r="G20" s="362"/>
      <c r="H20" s="362"/>
      <c r="I20" s="362"/>
      <c r="J20" s="362"/>
      <c r="K20" s="362"/>
      <c r="L20" s="362"/>
      <c r="M20" s="362"/>
      <c r="N20" s="362"/>
      <c r="O20" s="362"/>
      <c r="P20" s="362"/>
      <c r="Q20" s="362"/>
      <c r="R20" s="362"/>
      <c r="S20" s="362"/>
      <c r="T20" s="362"/>
      <c r="U20" s="362"/>
      <c r="V20" s="362"/>
      <c r="W20" s="362"/>
      <c r="X20" s="362"/>
      <c r="Y20" s="362"/>
      <c r="Z20" s="362"/>
      <c r="AA20" s="362"/>
      <c r="AB20" s="362"/>
      <c r="AC20" s="362"/>
      <c r="AD20" s="362"/>
      <c r="AE20" s="362"/>
      <c r="AF20" s="362"/>
      <c r="AG20" s="362"/>
      <c r="AH20" s="362"/>
      <c r="AI20" s="362"/>
      <c r="AJ20" s="362"/>
      <c r="AK20" s="363"/>
    </row>
    <row r="21" spans="1:37" ht="15.75" customHeight="1">
      <c r="A21" s="323"/>
      <c r="B21" s="314"/>
      <c r="C21" s="314"/>
      <c r="D21" s="314"/>
      <c r="E21" s="374" t="str">
        <f>IF(入力シート!$D$21=0,"",入力シート!$D$21)</f>
        <v/>
      </c>
      <c r="F21" s="375"/>
      <c r="G21" s="375"/>
      <c r="H21" s="375"/>
      <c r="I21" s="375"/>
      <c r="J21" s="375"/>
      <c r="K21" s="375"/>
      <c r="L21" s="375"/>
      <c r="M21" s="375"/>
      <c r="N21" s="375"/>
      <c r="O21" s="375"/>
      <c r="P21" s="375"/>
      <c r="Q21" s="375"/>
      <c r="R21" s="375"/>
      <c r="S21" s="375"/>
      <c r="T21" s="17" t="s">
        <v>49</v>
      </c>
      <c r="U21" s="17"/>
      <c r="V21" s="17"/>
      <c r="W21" s="17"/>
      <c r="X21" s="17"/>
      <c r="Y21" s="17"/>
      <c r="Z21" s="17" t="s">
        <v>50</v>
      </c>
      <c r="AA21" s="17"/>
      <c r="AB21" s="312" t="str">
        <f>IF(入力シート!$D$22=0,"",入力シート!$D$22)</f>
        <v/>
      </c>
      <c r="AC21" s="312"/>
      <c r="AD21" s="312"/>
      <c r="AE21" s="312"/>
      <c r="AF21" s="312"/>
      <c r="AG21" s="312"/>
      <c r="AH21" s="312"/>
      <c r="AI21" s="312"/>
      <c r="AJ21" s="312"/>
      <c r="AK21" s="355"/>
    </row>
    <row r="22" spans="1:37" ht="15.75" customHeight="1">
      <c r="A22" s="323" t="s">
        <v>51</v>
      </c>
      <c r="B22" s="314"/>
      <c r="C22" s="314"/>
      <c r="D22" s="314"/>
      <c r="E22" s="12" t="s">
        <v>52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8"/>
    </row>
    <row r="23" spans="1:37" ht="15.75" customHeight="1">
      <c r="A23" s="323"/>
      <c r="B23" s="314"/>
      <c r="C23" s="314"/>
      <c r="D23" s="314"/>
      <c r="E23" s="369" t="s">
        <v>50</v>
      </c>
      <c r="F23" s="302"/>
      <c r="G23" s="302"/>
      <c r="H23" s="362" t="str">
        <f>IF(入力シート!$D$23=0,"",入力シート!$D$23)</f>
        <v/>
      </c>
      <c r="I23" s="362"/>
      <c r="J23" s="362"/>
      <c r="K23" s="362"/>
      <c r="L23" s="362"/>
      <c r="M23" s="362"/>
      <c r="N23" s="362"/>
      <c r="O23" s="362"/>
      <c r="P23" s="362"/>
      <c r="Q23" s="362"/>
      <c r="R23" s="362"/>
      <c r="S23" s="362"/>
      <c r="T23" s="362"/>
      <c r="U23" s="362"/>
      <c r="V23" s="362"/>
      <c r="W23" s="362"/>
      <c r="X23" s="362"/>
      <c r="AA23" s="357" t="str">
        <f>IF(入力シート!$D$24=0,"",入力シート!$D$24)</f>
        <v/>
      </c>
      <c r="AB23" s="357"/>
      <c r="AC23" s="357"/>
      <c r="AD23" s="357"/>
      <c r="AE23" s="357"/>
      <c r="AG23" s="12"/>
      <c r="AH23" s="12"/>
      <c r="AI23" s="12"/>
      <c r="AJ23" s="12"/>
      <c r="AK23" s="18"/>
    </row>
    <row r="24" spans="1:37" ht="15.75" customHeight="1">
      <c r="A24" s="326"/>
      <c r="B24" s="327"/>
      <c r="C24" s="327"/>
      <c r="D24" s="327"/>
      <c r="E24" s="369"/>
      <c r="F24" s="302"/>
      <c r="G24" s="302"/>
      <c r="H24" s="362"/>
      <c r="I24" s="362"/>
      <c r="J24" s="362"/>
      <c r="K24" s="362"/>
      <c r="L24" s="362"/>
      <c r="M24" s="362"/>
      <c r="N24" s="362"/>
      <c r="O24" s="362"/>
      <c r="P24" s="362"/>
      <c r="Q24" s="362"/>
      <c r="R24" s="362"/>
      <c r="S24" s="362"/>
      <c r="T24" s="362"/>
      <c r="U24" s="362"/>
      <c r="V24" s="362"/>
      <c r="W24" s="362"/>
      <c r="X24" s="362"/>
      <c r="Y24" s="12" t="s">
        <v>53</v>
      </c>
      <c r="Z24" s="12"/>
      <c r="AA24" s="357"/>
      <c r="AB24" s="357"/>
      <c r="AC24" s="357"/>
      <c r="AD24" s="357"/>
      <c r="AE24" s="357"/>
      <c r="AF24" s="12" t="s">
        <v>49</v>
      </c>
      <c r="AG24" s="12"/>
      <c r="AH24" s="12"/>
      <c r="AI24" s="12"/>
      <c r="AJ24" s="12"/>
      <c r="AK24" s="18"/>
    </row>
    <row r="25" spans="1:37" ht="15.75" customHeight="1" thickBot="1">
      <c r="A25" s="328"/>
      <c r="B25" s="329"/>
      <c r="C25" s="329"/>
      <c r="D25" s="329"/>
      <c r="E25" s="19" t="s">
        <v>54</v>
      </c>
      <c r="F25" s="19"/>
      <c r="G25" s="19"/>
      <c r="H25" s="19"/>
      <c r="I25" s="19"/>
      <c r="J25" s="19"/>
      <c r="K25" s="358" t="str">
        <f>IF(入力シート!$D$25=0,"",入力シート!$D$25)</f>
        <v/>
      </c>
      <c r="L25" s="358"/>
      <c r="M25" s="358"/>
      <c r="N25" s="358"/>
      <c r="O25" s="358"/>
      <c r="P25" s="358"/>
      <c r="Q25" s="358"/>
      <c r="R25" s="358"/>
      <c r="S25" s="358"/>
      <c r="T25" s="358"/>
      <c r="U25" s="358"/>
      <c r="V25" s="358"/>
      <c r="W25" s="358"/>
      <c r="X25" s="358"/>
      <c r="Y25" s="358"/>
      <c r="Z25" s="358"/>
      <c r="AA25" s="358"/>
      <c r="AB25" s="358"/>
      <c r="AC25" s="358"/>
      <c r="AD25" s="358"/>
      <c r="AE25" s="358"/>
      <c r="AF25" s="358"/>
      <c r="AG25" s="358"/>
      <c r="AH25" s="358"/>
      <c r="AI25" s="358"/>
      <c r="AJ25" s="358"/>
      <c r="AK25" s="359"/>
    </row>
    <row r="26" spans="1:37" ht="15.75" customHeight="1">
      <c r="B26" s="7" t="s">
        <v>55</v>
      </c>
    </row>
    <row r="27" spans="1:37" ht="15.75" customHeight="1">
      <c r="B27" s="7" t="s">
        <v>56</v>
      </c>
      <c r="Q27" s="7" t="s">
        <v>191</v>
      </c>
    </row>
    <row r="28" spans="1:37" ht="15.75" customHeight="1">
      <c r="B28" s="7" t="s">
        <v>192</v>
      </c>
      <c r="Q28" s="7" t="s">
        <v>193</v>
      </c>
    </row>
    <row r="29" spans="1:37" ht="15.75" customHeight="1">
      <c r="B29" s="7" t="s">
        <v>194</v>
      </c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</row>
    <row r="30" spans="1:37" ht="15.75" customHeight="1">
      <c r="B30" s="7" t="s">
        <v>195</v>
      </c>
    </row>
    <row r="31" spans="1:37" ht="15.75" customHeight="1">
      <c r="B31" s="7" t="s">
        <v>202</v>
      </c>
    </row>
    <row r="33" spans="1:45" ht="15.75" customHeight="1" thickBot="1">
      <c r="AO33" s="83"/>
    </row>
    <row r="34" spans="1:45" ht="15.75" customHeight="1">
      <c r="A34" s="370" t="s">
        <v>57</v>
      </c>
      <c r="B34" s="370"/>
      <c r="L34" s="342" t="s">
        <v>38</v>
      </c>
      <c r="M34" s="343"/>
      <c r="N34" s="343"/>
      <c r="O34" s="343"/>
      <c r="P34" s="343"/>
      <c r="Q34" s="294"/>
      <c r="R34" s="295"/>
      <c r="S34" s="295"/>
      <c r="T34" s="295"/>
      <c r="U34" s="295"/>
      <c r="V34" s="295"/>
      <c r="W34" s="295"/>
      <c r="X34" s="295"/>
      <c r="Y34" s="295"/>
      <c r="Z34" s="295"/>
      <c r="AA34" s="295"/>
      <c r="AB34" s="295"/>
      <c r="AC34" s="295"/>
      <c r="AD34" s="295"/>
      <c r="AE34" s="295"/>
      <c r="AF34" s="295"/>
      <c r="AG34" s="295"/>
      <c r="AH34" s="295"/>
      <c r="AI34" s="295"/>
      <c r="AJ34" s="295"/>
      <c r="AK34" s="296"/>
    </row>
    <row r="35" spans="1:45" ht="15.75" customHeight="1">
      <c r="A35" s="370"/>
      <c r="B35" s="370"/>
      <c r="L35" s="323"/>
      <c r="M35" s="314"/>
      <c r="N35" s="314"/>
      <c r="O35" s="314"/>
      <c r="P35" s="314"/>
      <c r="Q35" s="297"/>
      <c r="R35" s="298"/>
      <c r="S35" s="298"/>
      <c r="T35" s="356"/>
      <c r="U35" s="298"/>
      <c r="V35" s="298"/>
      <c r="W35" s="298"/>
      <c r="X35" s="298"/>
      <c r="Y35" s="298"/>
      <c r="Z35" s="298"/>
      <c r="AA35" s="298"/>
      <c r="AB35" s="298"/>
      <c r="AC35" s="298"/>
      <c r="AD35" s="298"/>
      <c r="AE35" s="298"/>
      <c r="AF35" s="298"/>
      <c r="AG35" s="298"/>
      <c r="AH35" s="298"/>
      <c r="AI35" s="298"/>
      <c r="AJ35" s="298"/>
      <c r="AK35" s="299"/>
    </row>
    <row r="36" spans="1:45" ht="15" customHeight="1">
      <c r="A36" s="370"/>
      <c r="B36" s="370"/>
      <c r="L36" s="300" t="s">
        <v>203</v>
      </c>
      <c r="M36" s="284"/>
      <c r="N36" s="284"/>
      <c r="O36" s="284"/>
      <c r="P36" s="285"/>
      <c r="Q36" s="84" t="str">
        <f>IF(入力シート!D9="第1期","☑","□")</f>
        <v>□</v>
      </c>
      <c r="R36" s="304" t="s">
        <v>229</v>
      </c>
      <c r="S36" s="304"/>
      <c r="T36" s="304"/>
      <c r="U36" s="84" t="str">
        <f>IF(入力シート!F9="一般入試","☑","□")</f>
        <v>□</v>
      </c>
      <c r="V36" s="305" t="s">
        <v>260</v>
      </c>
      <c r="W36" s="305"/>
      <c r="X36" s="305"/>
      <c r="Y36" s="305"/>
      <c r="Z36" s="305"/>
      <c r="AA36" s="305"/>
      <c r="AB36" s="305"/>
      <c r="AC36" s="305"/>
      <c r="AD36" s="305"/>
      <c r="AE36" s="305"/>
      <c r="AF36" s="305"/>
      <c r="AG36" s="305"/>
      <c r="AH36" s="305"/>
      <c r="AI36" s="305"/>
      <c r="AJ36" s="305"/>
      <c r="AK36" s="306"/>
    </row>
    <row r="37" spans="1:45" ht="15" customHeight="1">
      <c r="A37" s="370"/>
      <c r="B37" s="370"/>
      <c r="L37" s="301"/>
      <c r="M37" s="302"/>
      <c r="N37" s="302"/>
      <c r="O37" s="302"/>
      <c r="P37" s="303"/>
      <c r="Q37" s="84" t="str">
        <f>IF(入力シート!D9="第2期","☑","□")</f>
        <v>□</v>
      </c>
      <c r="R37" s="304" t="s">
        <v>230</v>
      </c>
      <c r="S37" s="304"/>
      <c r="T37" s="304"/>
      <c r="U37" s="84" t="str">
        <f>IF(入力シート!F9="自己推薦入試","☑","□")</f>
        <v>□</v>
      </c>
      <c r="V37" s="305" t="s">
        <v>261</v>
      </c>
      <c r="W37" s="305"/>
      <c r="X37" s="305"/>
      <c r="Y37" s="305"/>
      <c r="Z37" s="305"/>
      <c r="AA37" s="305"/>
      <c r="AB37" s="305"/>
      <c r="AC37" s="305"/>
      <c r="AD37" s="305"/>
      <c r="AE37" s="305"/>
      <c r="AF37" s="305"/>
      <c r="AG37" s="305"/>
      <c r="AH37" s="305"/>
      <c r="AI37" s="305"/>
      <c r="AJ37" s="305"/>
      <c r="AK37" s="306"/>
    </row>
    <row r="38" spans="1:45" ht="15" customHeight="1">
      <c r="A38" s="370"/>
      <c r="B38" s="370"/>
      <c r="L38" s="301"/>
      <c r="M38" s="302"/>
      <c r="N38" s="302"/>
      <c r="O38" s="302"/>
      <c r="P38" s="303"/>
      <c r="Q38" s="84" t="str">
        <f>IF(入力シート!D9="第3期","☑","□")</f>
        <v>□</v>
      </c>
      <c r="R38" s="304" t="s">
        <v>231</v>
      </c>
      <c r="S38" s="304"/>
      <c r="T38" s="304"/>
      <c r="U38" s="84" t="str">
        <f>IF(入力シート!F9="社会人対象特別入試","☑","□")</f>
        <v>□</v>
      </c>
      <c r="V38" s="305" t="s">
        <v>262</v>
      </c>
      <c r="W38" s="305"/>
      <c r="X38" s="305"/>
      <c r="Y38" s="305"/>
      <c r="Z38" s="305"/>
      <c r="AA38" s="305"/>
      <c r="AB38" s="305"/>
      <c r="AC38" s="305"/>
      <c r="AD38" s="305"/>
      <c r="AE38" s="305"/>
      <c r="AF38" s="305"/>
      <c r="AG38" s="305"/>
      <c r="AH38" s="305"/>
      <c r="AI38" s="305"/>
      <c r="AJ38" s="305"/>
      <c r="AK38" s="306"/>
    </row>
    <row r="39" spans="1:45" ht="15" customHeight="1">
      <c r="A39" s="370"/>
      <c r="B39" s="370"/>
      <c r="L39" s="301"/>
      <c r="M39" s="302"/>
      <c r="N39" s="302"/>
      <c r="O39" s="302"/>
      <c r="P39" s="303"/>
      <c r="Q39" s="84" t="str">
        <f>IF(入力シート!D9="第4期","☑","□")</f>
        <v>□</v>
      </c>
      <c r="R39" s="304" t="s">
        <v>232</v>
      </c>
      <c r="S39" s="304"/>
      <c r="T39" s="304"/>
      <c r="U39" s="84" t="str">
        <f>IF(入力シート!F9="高専専攻科対象推薦入試","☑","□")</f>
        <v>□</v>
      </c>
      <c r="V39" s="307" t="s">
        <v>263</v>
      </c>
      <c r="W39" s="307"/>
      <c r="X39" s="307"/>
      <c r="Y39" s="307"/>
      <c r="Z39" s="307"/>
      <c r="AA39" s="307"/>
      <c r="AB39" s="307"/>
      <c r="AC39" s="307"/>
      <c r="AD39" s="307"/>
      <c r="AE39" s="307"/>
      <c r="AF39" s="307"/>
      <c r="AG39" s="307"/>
      <c r="AH39" s="307"/>
      <c r="AI39" s="307"/>
      <c r="AJ39" s="307"/>
      <c r="AK39" s="308"/>
    </row>
    <row r="40" spans="1:45" ht="15" customHeight="1">
      <c r="A40" s="370"/>
      <c r="B40" s="370"/>
      <c r="L40" s="301"/>
      <c r="M40" s="302"/>
      <c r="N40" s="302"/>
      <c r="O40" s="302"/>
      <c r="P40" s="303"/>
      <c r="Q40" s="84" t="str">
        <f>IF(入力シート!D9="第5期","☑","□")</f>
        <v>□</v>
      </c>
      <c r="R40" s="304" t="s">
        <v>233</v>
      </c>
      <c r="S40" s="304"/>
      <c r="T40" s="304"/>
      <c r="U40" s="84" t="str">
        <f>IF(入力シート!F9="企業推薦入試","☑","□")</f>
        <v>□</v>
      </c>
      <c r="V40" s="307" t="s">
        <v>264</v>
      </c>
      <c r="W40" s="307"/>
      <c r="X40" s="307"/>
      <c r="Y40" s="307"/>
      <c r="Z40" s="307"/>
      <c r="AA40" s="307"/>
      <c r="AB40" s="307"/>
      <c r="AC40" s="307"/>
      <c r="AD40" s="307"/>
      <c r="AE40" s="307"/>
      <c r="AF40" s="307"/>
      <c r="AG40" s="307"/>
      <c r="AH40" s="307"/>
      <c r="AI40" s="307"/>
      <c r="AJ40" s="307"/>
      <c r="AK40" s="308"/>
    </row>
    <row r="41" spans="1:45" ht="15" customHeight="1">
      <c r="A41" s="370"/>
      <c r="B41" s="370"/>
      <c r="L41" s="301"/>
      <c r="M41" s="302"/>
      <c r="N41" s="302"/>
      <c r="O41" s="302"/>
      <c r="P41" s="303"/>
      <c r="Q41" s="344"/>
      <c r="R41" s="345"/>
      <c r="S41" s="345"/>
      <c r="T41" s="346"/>
      <c r="U41" s="84" t="str">
        <f>IF(入力シート!F9="AIIT単位バンク登録生(科目等履修生)向け入試","☑","□")</f>
        <v>□</v>
      </c>
      <c r="V41" s="307" t="s">
        <v>265</v>
      </c>
      <c r="W41" s="307"/>
      <c r="X41" s="307"/>
      <c r="Y41" s="307"/>
      <c r="Z41" s="307"/>
      <c r="AA41" s="307"/>
      <c r="AB41" s="307"/>
      <c r="AC41" s="307"/>
      <c r="AD41" s="307"/>
      <c r="AE41" s="307"/>
      <c r="AF41" s="307"/>
      <c r="AG41" s="307"/>
      <c r="AH41" s="307"/>
      <c r="AI41" s="307"/>
      <c r="AJ41" s="307"/>
      <c r="AK41" s="308"/>
    </row>
    <row r="42" spans="1:45" ht="15" customHeight="1">
      <c r="A42" s="370"/>
      <c r="B42" s="370"/>
      <c r="L42" s="301"/>
      <c r="M42" s="302"/>
      <c r="N42" s="302"/>
      <c r="O42" s="302"/>
      <c r="P42" s="303"/>
      <c r="Q42" s="347"/>
      <c r="R42" s="348"/>
      <c r="S42" s="348"/>
      <c r="T42" s="349"/>
      <c r="U42" s="84" t="str">
        <f>IF(入力シート!F9="キャリア再開支援入試","☑","□")</f>
        <v>□</v>
      </c>
      <c r="V42" s="305" t="s">
        <v>249</v>
      </c>
      <c r="W42" s="305"/>
      <c r="X42" s="305"/>
      <c r="Y42" s="305"/>
      <c r="Z42" s="305"/>
      <c r="AA42" s="305"/>
      <c r="AB42" s="305"/>
      <c r="AC42" s="305"/>
      <c r="AD42" s="321"/>
      <c r="AE42" s="321"/>
      <c r="AF42" s="321"/>
      <c r="AG42" s="321"/>
      <c r="AH42" s="321"/>
      <c r="AI42" s="321"/>
      <c r="AJ42" s="321"/>
      <c r="AK42" s="322"/>
      <c r="AS42" s="83"/>
    </row>
    <row r="43" spans="1:45" ht="15.75" customHeight="1">
      <c r="A43" s="370"/>
      <c r="B43" s="370"/>
      <c r="L43" s="316" t="s">
        <v>225</v>
      </c>
      <c r="M43" s="284"/>
      <c r="N43" s="284"/>
      <c r="O43" s="284"/>
      <c r="P43" s="285"/>
      <c r="Q43" s="29" t="str">
        <f>IF(入力シート!$D$6="事業設計工学コース","1",IF(入力シート!$D$7="事業設計工学コース","2",""))</f>
        <v/>
      </c>
      <c r="R43" s="311" t="s">
        <v>283</v>
      </c>
      <c r="S43" s="307"/>
      <c r="T43" s="312"/>
      <c r="U43" s="307"/>
      <c r="V43" s="307"/>
      <c r="W43" s="307"/>
      <c r="X43" s="307"/>
      <c r="Y43" s="313"/>
      <c r="Z43" s="283" t="s">
        <v>37</v>
      </c>
      <c r="AA43" s="284"/>
      <c r="AB43" s="284"/>
      <c r="AC43" s="285"/>
      <c r="AD43" s="84" t="str">
        <f>IF(入力シート!D8="令和2年10月","☑","□")</f>
        <v>□</v>
      </c>
      <c r="AE43" s="305" t="s">
        <v>228</v>
      </c>
      <c r="AF43" s="305"/>
      <c r="AG43" s="305"/>
      <c r="AH43" s="305"/>
      <c r="AI43" s="305"/>
      <c r="AJ43" s="305"/>
      <c r="AK43" s="318"/>
    </row>
    <row r="44" spans="1:45" ht="15.75" customHeight="1">
      <c r="A44" s="370"/>
      <c r="B44" s="370"/>
      <c r="L44" s="301"/>
      <c r="M44" s="302"/>
      <c r="N44" s="302"/>
      <c r="O44" s="302"/>
      <c r="P44" s="303"/>
      <c r="Q44" s="27" t="str">
        <f>IF(入力シート!$D$6="情報アーキテクチャコース","1",IF(入力シート!$D$7="情報アーキテクチャコース","2",""))</f>
        <v/>
      </c>
      <c r="R44" s="311" t="s">
        <v>214</v>
      </c>
      <c r="S44" s="307"/>
      <c r="T44" s="307"/>
      <c r="U44" s="307"/>
      <c r="V44" s="307"/>
      <c r="W44" s="307"/>
      <c r="X44" s="307"/>
      <c r="Y44" s="313"/>
      <c r="Z44" s="286"/>
      <c r="AA44" s="287"/>
      <c r="AB44" s="287"/>
      <c r="AC44" s="288"/>
      <c r="AD44" s="85" t="str">
        <f>IF(入力シート!D8="令和3年4月","☑","□")</f>
        <v>□</v>
      </c>
      <c r="AE44" s="319" t="s">
        <v>240</v>
      </c>
      <c r="AF44" s="319"/>
      <c r="AG44" s="319"/>
      <c r="AH44" s="319"/>
      <c r="AI44" s="319"/>
      <c r="AJ44" s="319"/>
      <c r="AK44" s="320"/>
    </row>
    <row r="45" spans="1:45" ht="15.75" customHeight="1">
      <c r="A45" s="370"/>
      <c r="B45" s="370"/>
      <c r="C45" s="21"/>
      <c r="D45" s="21"/>
      <c r="E45" s="21"/>
      <c r="F45" s="21"/>
      <c r="G45" s="21"/>
      <c r="H45" s="21"/>
      <c r="I45" s="21"/>
      <c r="J45" s="21"/>
      <c r="K45" s="22"/>
      <c r="L45" s="317"/>
      <c r="M45" s="287"/>
      <c r="N45" s="287"/>
      <c r="O45" s="287"/>
      <c r="P45" s="288"/>
      <c r="Q45" s="27" t="str">
        <f>IF(入力シート!$D$6="創造技術コース","1",IF(入力シート!$D$7="創造技術コース","2",""))</f>
        <v/>
      </c>
      <c r="R45" s="311" t="s">
        <v>215</v>
      </c>
      <c r="S45" s="307"/>
      <c r="T45" s="307"/>
      <c r="U45" s="307"/>
      <c r="V45" s="307"/>
      <c r="W45" s="307"/>
      <c r="X45" s="307"/>
      <c r="Y45" s="313"/>
      <c r="Z45" s="289"/>
      <c r="AA45" s="290"/>
      <c r="AB45" s="290"/>
      <c r="AC45" s="290"/>
      <c r="AD45" s="290"/>
      <c r="AE45" s="290"/>
      <c r="AF45" s="290"/>
      <c r="AG45" s="290"/>
      <c r="AH45" s="290"/>
      <c r="AI45" s="290"/>
      <c r="AJ45" s="290"/>
      <c r="AK45" s="291"/>
    </row>
    <row r="46" spans="1:45" ht="15.75" customHeight="1">
      <c r="A46" s="370"/>
      <c r="B46" s="370"/>
      <c r="C46" s="21"/>
      <c r="D46" s="21"/>
      <c r="E46" s="21"/>
      <c r="F46" s="21"/>
      <c r="G46" s="21"/>
      <c r="H46" s="21"/>
      <c r="I46" s="21"/>
      <c r="J46" s="21"/>
      <c r="K46" s="22"/>
      <c r="L46" s="309" t="s">
        <v>196</v>
      </c>
      <c r="M46" s="310"/>
      <c r="N46" s="310"/>
      <c r="O46" s="310"/>
      <c r="P46" s="310"/>
      <c r="Q46" s="314"/>
      <c r="R46" s="314"/>
      <c r="S46" s="314"/>
      <c r="T46" s="314"/>
      <c r="U46" s="314"/>
      <c r="V46" s="314"/>
      <c r="W46" s="314"/>
      <c r="X46" s="314"/>
      <c r="Y46" s="314"/>
      <c r="Z46" s="314"/>
      <c r="AA46" s="314"/>
      <c r="AB46" s="314"/>
      <c r="AC46" s="314"/>
      <c r="AD46" s="314"/>
      <c r="AE46" s="314"/>
      <c r="AF46" s="314"/>
      <c r="AG46" s="314"/>
      <c r="AH46" s="314"/>
      <c r="AI46" s="314"/>
      <c r="AJ46" s="314"/>
      <c r="AK46" s="315"/>
    </row>
    <row r="47" spans="1:45" ht="15.75" customHeight="1">
      <c r="A47" s="370"/>
      <c r="B47" s="370"/>
      <c r="L47" s="309"/>
      <c r="M47" s="310"/>
      <c r="N47" s="310"/>
      <c r="O47" s="310"/>
      <c r="P47" s="310"/>
      <c r="Q47" s="314"/>
      <c r="R47" s="314"/>
      <c r="S47" s="314"/>
      <c r="T47" s="314"/>
      <c r="U47" s="314"/>
      <c r="V47" s="314"/>
      <c r="W47" s="314"/>
      <c r="X47" s="314"/>
      <c r="Y47" s="314"/>
      <c r="Z47" s="314"/>
      <c r="AA47" s="314"/>
      <c r="AB47" s="314"/>
      <c r="AC47" s="314"/>
      <c r="AD47" s="314"/>
      <c r="AE47" s="314"/>
      <c r="AF47" s="314"/>
      <c r="AG47" s="314"/>
      <c r="AH47" s="314"/>
      <c r="AI47" s="314"/>
      <c r="AJ47" s="314"/>
      <c r="AK47" s="315"/>
    </row>
    <row r="48" spans="1:45" ht="15.75" customHeight="1">
      <c r="A48" s="370"/>
      <c r="B48" s="370"/>
      <c r="L48" s="323" t="s">
        <v>39</v>
      </c>
      <c r="M48" s="314"/>
      <c r="N48" s="314"/>
      <c r="O48" s="314"/>
      <c r="P48" s="314"/>
      <c r="Q48" s="324" t="str">
        <f>入力シート!O17</f>
        <v>　　</v>
      </c>
      <c r="R48" s="324"/>
      <c r="S48" s="324"/>
      <c r="T48" s="324"/>
      <c r="U48" s="324"/>
      <c r="V48" s="324"/>
      <c r="W48" s="324"/>
      <c r="X48" s="324"/>
      <c r="Y48" s="324"/>
      <c r="Z48" s="324"/>
      <c r="AA48" s="324"/>
      <c r="AB48" s="324"/>
      <c r="AC48" s="324"/>
      <c r="AD48" s="324"/>
      <c r="AE48" s="324"/>
      <c r="AF48" s="324"/>
      <c r="AG48" s="324"/>
      <c r="AH48" s="324"/>
      <c r="AI48" s="324"/>
      <c r="AJ48" s="324"/>
      <c r="AK48" s="325"/>
    </row>
    <row r="49" spans="1:45" ht="15.75" customHeight="1">
      <c r="A49" s="370"/>
      <c r="B49" s="370"/>
      <c r="L49" s="323" t="s">
        <v>40</v>
      </c>
      <c r="M49" s="314"/>
      <c r="N49" s="314"/>
      <c r="O49" s="314"/>
      <c r="P49" s="314"/>
      <c r="Q49" s="377" t="str">
        <f>入力シート!O16</f>
        <v>　　</v>
      </c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8"/>
    </row>
    <row r="50" spans="1:45" ht="15.75" customHeight="1">
      <c r="A50" s="370"/>
      <c r="B50" s="370"/>
      <c r="L50" s="326"/>
      <c r="M50" s="327"/>
      <c r="N50" s="327"/>
      <c r="O50" s="327"/>
      <c r="P50" s="327"/>
      <c r="Q50" s="379"/>
      <c r="R50" s="379"/>
      <c r="S50" s="379"/>
      <c r="T50" s="379"/>
      <c r="U50" s="379"/>
      <c r="V50" s="379"/>
      <c r="W50" s="379"/>
      <c r="X50" s="379"/>
      <c r="Y50" s="379"/>
      <c r="Z50" s="379"/>
      <c r="AA50" s="379"/>
      <c r="AB50" s="379"/>
      <c r="AC50" s="379"/>
      <c r="AD50" s="379"/>
      <c r="AE50" s="379"/>
      <c r="AF50" s="379"/>
      <c r="AG50" s="379"/>
      <c r="AH50" s="379"/>
      <c r="AI50" s="379"/>
      <c r="AJ50" s="379"/>
      <c r="AK50" s="380"/>
    </row>
    <row r="51" spans="1:45" ht="15.75" customHeight="1" thickBot="1">
      <c r="A51" s="370"/>
      <c r="B51" s="370"/>
      <c r="L51" s="328"/>
      <c r="M51" s="329"/>
      <c r="N51" s="329"/>
      <c r="O51" s="329"/>
      <c r="P51" s="329"/>
      <c r="Q51" s="381"/>
      <c r="R51" s="381"/>
      <c r="S51" s="381"/>
      <c r="T51" s="381"/>
      <c r="U51" s="381"/>
      <c r="V51" s="381"/>
      <c r="W51" s="381"/>
      <c r="X51" s="381"/>
      <c r="Y51" s="381"/>
      <c r="Z51" s="381"/>
      <c r="AA51" s="381"/>
      <c r="AB51" s="381"/>
      <c r="AC51" s="381"/>
      <c r="AD51" s="381"/>
      <c r="AE51" s="381"/>
      <c r="AF51" s="381"/>
      <c r="AG51" s="381"/>
      <c r="AH51" s="381"/>
      <c r="AI51" s="381"/>
      <c r="AJ51" s="381"/>
      <c r="AK51" s="382"/>
    </row>
    <row r="53" spans="1:45" ht="15.75" customHeight="1" thickBot="1"/>
    <row r="54" spans="1:45" ht="15.75" customHeight="1">
      <c r="A54" s="23"/>
      <c r="B54" s="23"/>
      <c r="L54" s="342" t="s">
        <v>38</v>
      </c>
      <c r="M54" s="343"/>
      <c r="N54" s="343"/>
      <c r="O54" s="343"/>
      <c r="P54" s="343"/>
      <c r="Q54" s="294"/>
      <c r="R54" s="295"/>
      <c r="S54" s="295"/>
      <c r="T54" s="295"/>
      <c r="U54" s="295"/>
      <c r="V54" s="295"/>
      <c r="W54" s="295"/>
      <c r="X54" s="295"/>
      <c r="Y54" s="295"/>
      <c r="Z54" s="295"/>
      <c r="AA54" s="295"/>
      <c r="AB54" s="295"/>
      <c r="AC54" s="295"/>
      <c r="AD54" s="295"/>
      <c r="AE54" s="295"/>
      <c r="AF54" s="295"/>
      <c r="AG54" s="295"/>
      <c r="AH54" s="295"/>
      <c r="AI54" s="295"/>
      <c r="AJ54" s="295"/>
      <c r="AK54" s="296"/>
    </row>
    <row r="55" spans="1:45" ht="15.75" customHeight="1">
      <c r="A55" s="23"/>
      <c r="B55" s="23"/>
      <c r="L55" s="323"/>
      <c r="M55" s="314"/>
      <c r="N55" s="314"/>
      <c r="O55" s="314"/>
      <c r="P55" s="314"/>
      <c r="Q55" s="297"/>
      <c r="R55" s="298"/>
      <c r="S55" s="298"/>
      <c r="T55" s="298"/>
      <c r="U55" s="298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98"/>
      <c r="AJ55" s="298"/>
      <c r="AK55" s="299"/>
    </row>
    <row r="56" spans="1:45" ht="15" customHeight="1">
      <c r="A56" s="23"/>
      <c r="B56" s="23"/>
      <c r="L56" s="300" t="s">
        <v>203</v>
      </c>
      <c r="M56" s="284"/>
      <c r="N56" s="284"/>
      <c r="O56" s="284"/>
      <c r="P56" s="285"/>
      <c r="Q56" s="84" t="str">
        <f>IF(入力シート!D9="第1期","☑","□")</f>
        <v>□</v>
      </c>
      <c r="R56" s="304" t="s">
        <v>229</v>
      </c>
      <c r="S56" s="304"/>
      <c r="T56" s="304"/>
      <c r="U56" s="84" t="str">
        <f>IF(入力シート!F9="一般入試","☑","□")</f>
        <v>□</v>
      </c>
      <c r="V56" s="305" t="s">
        <v>260</v>
      </c>
      <c r="W56" s="305"/>
      <c r="X56" s="305"/>
      <c r="Y56" s="305"/>
      <c r="Z56" s="305"/>
      <c r="AA56" s="305"/>
      <c r="AB56" s="305"/>
      <c r="AC56" s="305"/>
      <c r="AD56" s="305"/>
      <c r="AE56" s="305"/>
      <c r="AF56" s="305"/>
      <c r="AG56" s="305"/>
      <c r="AH56" s="305"/>
      <c r="AI56" s="305"/>
      <c r="AJ56" s="305"/>
      <c r="AK56" s="306"/>
    </row>
    <row r="57" spans="1:45" ht="15" customHeight="1">
      <c r="A57" s="23"/>
      <c r="B57" s="23"/>
      <c r="L57" s="301"/>
      <c r="M57" s="302"/>
      <c r="N57" s="302"/>
      <c r="O57" s="302"/>
      <c r="P57" s="303"/>
      <c r="Q57" s="84" t="str">
        <f>IF(入力シート!D9="第2期","☑","□")</f>
        <v>□</v>
      </c>
      <c r="R57" s="304" t="s">
        <v>230</v>
      </c>
      <c r="S57" s="304"/>
      <c r="T57" s="304"/>
      <c r="U57" s="84" t="str">
        <f>IF(入力シート!F9="自己推薦入試","☑","□")</f>
        <v>□</v>
      </c>
      <c r="V57" s="305" t="s">
        <v>261</v>
      </c>
      <c r="W57" s="305"/>
      <c r="X57" s="305"/>
      <c r="Y57" s="305"/>
      <c r="Z57" s="305"/>
      <c r="AA57" s="305"/>
      <c r="AB57" s="305"/>
      <c r="AC57" s="305"/>
      <c r="AD57" s="305"/>
      <c r="AE57" s="305"/>
      <c r="AF57" s="305"/>
      <c r="AG57" s="305"/>
      <c r="AH57" s="305"/>
      <c r="AI57" s="305"/>
      <c r="AJ57" s="305"/>
      <c r="AK57" s="306"/>
    </row>
    <row r="58" spans="1:45" ht="15" customHeight="1">
      <c r="A58" s="23"/>
      <c r="B58" s="23"/>
      <c r="L58" s="301"/>
      <c r="M58" s="302"/>
      <c r="N58" s="302"/>
      <c r="O58" s="302"/>
      <c r="P58" s="303"/>
      <c r="Q58" s="84" t="str">
        <f>IF(入力シート!D9="第3期","☑","□")</f>
        <v>□</v>
      </c>
      <c r="R58" s="304" t="s">
        <v>231</v>
      </c>
      <c r="S58" s="304"/>
      <c r="T58" s="304"/>
      <c r="U58" s="84" t="str">
        <f>IF(入力シート!F9="社会人対象特別入試","☑","□")</f>
        <v>□</v>
      </c>
      <c r="V58" s="305" t="s">
        <v>262</v>
      </c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6"/>
    </row>
    <row r="59" spans="1:45" ht="15" customHeight="1">
      <c r="A59" s="23"/>
      <c r="B59" s="23"/>
      <c r="L59" s="301"/>
      <c r="M59" s="302"/>
      <c r="N59" s="302"/>
      <c r="O59" s="302"/>
      <c r="P59" s="303"/>
      <c r="Q59" s="84" t="str">
        <f>IF(入力シート!D9="第4期","☑","□")</f>
        <v>□</v>
      </c>
      <c r="R59" s="304" t="s">
        <v>232</v>
      </c>
      <c r="S59" s="304"/>
      <c r="T59" s="304"/>
      <c r="U59" s="84" t="str">
        <f>IF(入力シート!F9="高専専攻科対象推薦入試","☑","□")</f>
        <v>□</v>
      </c>
      <c r="V59" s="307" t="s">
        <v>263</v>
      </c>
      <c r="W59" s="307"/>
      <c r="X59" s="307"/>
      <c r="Y59" s="307"/>
      <c r="Z59" s="307"/>
      <c r="AA59" s="307"/>
      <c r="AB59" s="307"/>
      <c r="AC59" s="307"/>
      <c r="AD59" s="307"/>
      <c r="AE59" s="307"/>
      <c r="AF59" s="307"/>
      <c r="AG59" s="307"/>
      <c r="AH59" s="307"/>
      <c r="AI59" s="307"/>
      <c r="AJ59" s="307"/>
      <c r="AK59" s="308"/>
    </row>
    <row r="60" spans="1:45" ht="15" customHeight="1">
      <c r="A60" s="23"/>
      <c r="B60" s="23"/>
      <c r="L60" s="301"/>
      <c r="M60" s="302"/>
      <c r="N60" s="302"/>
      <c r="O60" s="302"/>
      <c r="P60" s="303"/>
      <c r="Q60" s="84" t="str">
        <f>IF(入力シート!D9="第5期","☑","□")</f>
        <v>□</v>
      </c>
      <c r="R60" s="304" t="s">
        <v>233</v>
      </c>
      <c r="S60" s="304"/>
      <c r="T60" s="304"/>
      <c r="U60" s="84" t="str">
        <f>IF(入力シート!F9="企業推薦入試","☑","□")</f>
        <v>□</v>
      </c>
      <c r="V60" s="307" t="s">
        <v>264</v>
      </c>
      <c r="W60" s="307"/>
      <c r="X60" s="307"/>
      <c r="Y60" s="307"/>
      <c r="Z60" s="307"/>
      <c r="AA60" s="307"/>
      <c r="AB60" s="307"/>
      <c r="AC60" s="307"/>
      <c r="AD60" s="307"/>
      <c r="AE60" s="307"/>
      <c r="AF60" s="307"/>
      <c r="AG60" s="307"/>
      <c r="AH60" s="307"/>
      <c r="AI60" s="307"/>
      <c r="AJ60" s="307"/>
      <c r="AK60" s="308"/>
    </row>
    <row r="61" spans="1:45" ht="15" customHeight="1">
      <c r="A61" s="23"/>
      <c r="B61" s="23"/>
      <c r="L61" s="301"/>
      <c r="M61" s="302"/>
      <c r="N61" s="302"/>
      <c r="O61" s="302"/>
      <c r="P61" s="303"/>
      <c r="Q61" s="344"/>
      <c r="R61" s="345"/>
      <c r="S61" s="345"/>
      <c r="T61" s="346"/>
      <c r="U61" s="84" t="str">
        <f>IF(入力シート!F9="AIIT単位バンク登録生(科目等履修生)向け入試","☑","□")</f>
        <v>□</v>
      </c>
      <c r="V61" s="307" t="s">
        <v>265</v>
      </c>
      <c r="W61" s="307"/>
      <c r="X61" s="307"/>
      <c r="Y61" s="307"/>
      <c r="Z61" s="307"/>
      <c r="AA61" s="307"/>
      <c r="AB61" s="307"/>
      <c r="AC61" s="307"/>
      <c r="AD61" s="307"/>
      <c r="AE61" s="307"/>
      <c r="AF61" s="307"/>
      <c r="AG61" s="307"/>
      <c r="AH61" s="307"/>
      <c r="AI61" s="307"/>
      <c r="AJ61" s="307"/>
      <c r="AK61" s="308"/>
    </row>
    <row r="62" spans="1:45" ht="15" customHeight="1">
      <c r="A62" s="23"/>
      <c r="B62" s="23"/>
      <c r="L62" s="301"/>
      <c r="M62" s="302"/>
      <c r="N62" s="302"/>
      <c r="O62" s="302"/>
      <c r="P62" s="303"/>
      <c r="Q62" s="347"/>
      <c r="R62" s="348"/>
      <c r="S62" s="348"/>
      <c r="T62" s="349"/>
      <c r="U62" s="84" t="str">
        <f>IF(入力シート!F9="キャリア再開支援入試","☑","□")</f>
        <v>□</v>
      </c>
      <c r="V62" s="305" t="s">
        <v>249</v>
      </c>
      <c r="W62" s="305"/>
      <c r="X62" s="305"/>
      <c r="Y62" s="305"/>
      <c r="Z62" s="305"/>
      <c r="AA62" s="305"/>
      <c r="AB62" s="305"/>
      <c r="AC62" s="305"/>
      <c r="AD62" s="321"/>
      <c r="AE62" s="321"/>
      <c r="AF62" s="321"/>
      <c r="AG62" s="321"/>
      <c r="AH62" s="321"/>
      <c r="AI62" s="321"/>
      <c r="AJ62" s="321"/>
      <c r="AK62" s="322"/>
      <c r="AS62" s="83"/>
    </row>
    <row r="63" spans="1:45" ht="15.75" customHeight="1">
      <c r="A63" s="292" t="s">
        <v>58</v>
      </c>
      <c r="B63" s="292"/>
      <c r="C63" s="292"/>
      <c r="D63" s="292"/>
      <c r="E63" s="292"/>
      <c r="F63" s="292"/>
      <c r="G63" s="292"/>
      <c r="H63" s="292"/>
      <c r="I63" s="292"/>
      <c r="J63" s="292"/>
      <c r="K63" s="293"/>
      <c r="L63" s="316" t="s">
        <v>225</v>
      </c>
      <c r="M63" s="284"/>
      <c r="N63" s="284"/>
      <c r="O63" s="284"/>
      <c r="P63" s="285"/>
      <c r="Q63" s="27" t="str">
        <f>IF(入力シート!$D$6="事業設計工学コース","1",IF(入力シート!$D$7="事業設計工学コース","2",""))</f>
        <v/>
      </c>
      <c r="R63" s="311" t="s">
        <v>284</v>
      </c>
      <c r="S63" s="307"/>
      <c r="T63" s="307"/>
      <c r="U63" s="307"/>
      <c r="V63" s="307"/>
      <c r="W63" s="307"/>
      <c r="X63" s="307"/>
      <c r="Y63" s="313"/>
      <c r="Z63" s="283" t="s">
        <v>37</v>
      </c>
      <c r="AA63" s="284"/>
      <c r="AB63" s="284"/>
      <c r="AC63" s="285"/>
      <c r="AD63" s="84" t="str">
        <f>IF(入力シート!D8="令和2年10月","☑","□")</f>
        <v>□</v>
      </c>
      <c r="AE63" s="305" t="s">
        <v>228</v>
      </c>
      <c r="AF63" s="305"/>
      <c r="AG63" s="305"/>
      <c r="AH63" s="305"/>
      <c r="AI63" s="305"/>
      <c r="AJ63" s="305"/>
      <c r="AK63" s="318"/>
    </row>
    <row r="64" spans="1:45" ht="15.75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3"/>
      <c r="L64" s="301"/>
      <c r="M64" s="302"/>
      <c r="N64" s="302"/>
      <c r="O64" s="302"/>
      <c r="P64" s="303"/>
      <c r="Q64" s="27" t="str">
        <f>IF(入力シート!$D$6="情報アーキテクチャコース","1",IF(入力シート!$D$7="情報アーキテクチャコース","2",""))</f>
        <v/>
      </c>
      <c r="R64" s="311" t="s">
        <v>285</v>
      </c>
      <c r="S64" s="307"/>
      <c r="T64" s="307"/>
      <c r="U64" s="307"/>
      <c r="V64" s="307"/>
      <c r="W64" s="307"/>
      <c r="X64" s="307"/>
      <c r="Y64" s="313"/>
      <c r="Z64" s="286"/>
      <c r="AA64" s="287"/>
      <c r="AB64" s="287"/>
      <c r="AC64" s="288"/>
      <c r="AD64" s="84" t="str">
        <f>IF(入力シート!D8="令和3年4月","☑","□")</f>
        <v>□</v>
      </c>
      <c r="AE64" s="305" t="s">
        <v>240</v>
      </c>
      <c r="AF64" s="305"/>
      <c r="AG64" s="305"/>
      <c r="AH64" s="305"/>
      <c r="AI64" s="305"/>
      <c r="AJ64" s="305"/>
      <c r="AK64" s="318"/>
    </row>
    <row r="65" spans="1:37" ht="15.75" customHeight="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3"/>
      <c r="L65" s="317"/>
      <c r="M65" s="287"/>
      <c r="N65" s="287"/>
      <c r="O65" s="287"/>
      <c r="P65" s="288"/>
      <c r="Q65" s="27" t="str">
        <f>IF(入力シート!$D$6="創造技術コース","1",IF(入力シート!$D$7="創造技術コース","2",""))</f>
        <v/>
      </c>
      <c r="R65" s="311" t="s">
        <v>282</v>
      </c>
      <c r="S65" s="307"/>
      <c r="T65" s="307"/>
      <c r="U65" s="307"/>
      <c r="V65" s="307"/>
      <c r="W65" s="307"/>
      <c r="X65" s="307"/>
      <c r="Y65" s="313"/>
      <c r="Z65" s="289"/>
      <c r="AA65" s="290"/>
      <c r="AB65" s="290"/>
      <c r="AC65" s="290"/>
      <c r="AD65" s="290"/>
      <c r="AE65" s="290"/>
      <c r="AF65" s="290"/>
      <c r="AG65" s="290"/>
      <c r="AH65" s="290"/>
      <c r="AI65" s="290"/>
      <c r="AJ65" s="290"/>
      <c r="AK65" s="291"/>
    </row>
    <row r="66" spans="1:37" ht="15.75" customHeight="1">
      <c r="A66" s="23"/>
      <c r="B66" s="23"/>
      <c r="L66" s="309" t="s">
        <v>196</v>
      </c>
      <c r="M66" s="310"/>
      <c r="N66" s="310"/>
      <c r="O66" s="310"/>
      <c r="P66" s="310"/>
      <c r="Q66" s="353"/>
      <c r="R66" s="353"/>
      <c r="S66" s="353"/>
      <c r="T66" s="353"/>
      <c r="U66" s="353"/>
      <c r="V66" s="353"/>
      <c r="W66" s="353"/>
      <c r="X66" s="353"/>
      <c r="Y66" s="353"/>
      <c r="Z66" s="314"/>
      <c r="AA66" s="314"/>
      <c r="AB66" s="314"/>
      <c r="AC66" s="314"/>
      <c r="AD66" s="353"/>
      <c r="AE66" s="353"/>
      <c r="AF66" s="353"/>
      <c r="AG66" s="353"/>
      <c r="AH66" s="353"/>
      <c r="AI66" s="353"/>
      <c r="AJ66" s="353"/>
      <c r="AK66" s="354"/>
    </row>
    <row r="67" spans="1:37" ht="15.75" customHeight="1">
      <c r="A67" s="23"/>
      <c r="B67" s="23"/>
      <c r="L67" s="309"/>
      <c r="M67" s="310"/>
      <c r="N67" s="310"/>
      <c r="O67" s="310"/>
      <c r="P67" s="310"/>
      <c r="Q67" s="314"/>
      <c r="R67" s="314"/>
      <c r="S67" s="314"/>
      <c r="T67" s="314"/>
      <c r="U67" s="314"/>
      <c r="V67" s="314"/>
      <c r="W67" s="314"/>
      <c r="X67" s="314"/>
      <c r="Y67" s="314"/>
      <c r="Z67" s="314"/>
      <c r="AA67" s="314"/>
      <c r="AB67" s="314"/>
      <c r="AC67" s="314"/>
      <c r="AD67" s="314"/>
      <c r="AE67" s="314"/>
      <c r="AF67" s="314"/>
      <c r="AG67" s="314"/>
      <c r="AH67" s="314"/>
      <c r="AI67" s="314"/>
      <c r="AJ67" s="314"/>
      <c r="AK67" s="315"/>
    </row>
    <row r="68" spans="1:37" ht="15.75" customHeight="1">
      <c r="A68" s="23"/>
      <c r="B68" s="23"/>
      <c r="L68" s="323" t="s">
        <v>59</v>
      </c>
      <c r="M68" s="314"/>
      <c r="N68" s="314"/>
      <c r="O68" s="314"/>
      <c r="P68" s="314"/>
      <c r="Q68" s="350" t="str">
        <f>入力シート!O17</f>
        <v>　　</v>
      </c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2"/>
    </row>
    <row r="69" spans="1:37" ht="15.75" customHeight="1">
      <c r="A69" s="23"/>
      <c r="B69" s="23"/>
      <c r="L69" s="300" t="s">
        <v>40</v>
      </c>
      <c r="M69" s="284"/>
      <c r="N69" s="284"/>
      <c r="O69" s="284"/>
      <c r="P69" s="285"/>
      <c r="Q69" s="333" t="str">
        <f>入力シート!O16</f>
        <v>　　</v>
      </c>
      <c r="R69" s="334"/>
      <c r="S69" s="334"/>
      <c r="T69" s="334"/>
      <c r="U69" s="334"/>
      <c r="V69" s="334"/>
      <c r="W69" s="334"/>
      <c r="X69" s="334"/>
      <c r="Y69" s="334"/>
      <c r="Z69" s="334"/>
      <c r="AA69" s="334"/>
      <c r="AB69" s="334"/>
      <c r="AC69" s="334"/>
      <c r="AD69" s="334"/>
      <c r="AE69" s="334"/>
      <c r="AF69" s="334"/>
      <c r="AG69" s="334"/>
      <c r="AH69" s="334"/>
      <c r="AI69" s="334"/>
      <c r="AJ69" s="334"/>
      <c r="AK69" s="335"/>
    </row>
    <row r="70" spans="1:37" ht="15.75" customHeight="1">
      <c r="A70" s="23"/>
      <c r="B70" s="23"/>
      <c r="L70" s="301"/>
      <c r="M70" s="302"/>
      <c r="N70" s="302"/>
      <c r="O70" s="302"/>
      <c r="P70" s="303"/>
      <c r="Q70" s="336"/>
      <c r="R70" s="337"/>
      <c r="S70" s="337"/>
      <c r="T70" s="337"/>
      <c r="U70" s="337"/>
      <c r="V70" s="337"/>
      <c r="W70" s="337"/>
      <c r="X70" s="337"/>
      <c r="Y70" s="337"/>
      <c r="Z70" s="337"/>
      <c r="AA70" s="337"/>
      <c r="AB70" s="337"/>
      <c r="AC70" s="337"/>
      <c r="AD70" s="337"/>
      <c r="AE70" s="337"/>
      <c r="AF70" s="337"/>
      <c r="AG70" s="337"/>
      <c r="AH70" s="337"/>
      <c r="AI70" s="337"/>
      <c r="AJ70" s="337"/>
      <c r="AK70" s="338"/>
    </row>
    <row r="71" spans="1:37" ht="15.75" customHeight="1" thickBot="1">
      <c r="A71" s="23"/>
      <c r="B71" s="23"/>
      <c r="L71" s="330"/>
      <c r="M71" s="331"/>
      <c r="N71" s="331"/>
      <c r="O71" s="331"/>
      <c r="P71" s="332"/>
      <c r="Q71" s="339"/>
      <c r="R71" s="340"/>
      <c r="S71" s="340"/>
      <c r="T71" s="340"/>
      <c r="U71" s="340"/>
      <c r="V71" s="340"/>
      <c r="W71" s="340"/>
      <c r="X71" s="340"/>
      <c r="Y71" s="340"/>
      <c r="Z71" s="340"/>
      <c r="AA71" s="340"/>
      <c r="AB71" s="340"/>
      <c r="AC71" s="340"/>
      <c r="AD71" s="340"/>
      <c r="AE71" s="340"/>
      <c r="AF71" s="340"/>
      <c r="AG71" s="340"/>
      <c r="AH71" s="340"/>
      <c r="AI71" s="340"/>
      <c r="AJ71" s="340"/>
      <c r="AK71" s="341"/>
    </row>
    <row r="72" spans="1:37" ht="15.75" customHeight="1">
      <c r="B72" s="7" t="s">
        <v>60</v>
      </c>
    </row>
    <row r="73" spans="1:37" ht="15.75" customHeight="1">
      <c r="B73" s="7" t="s">
        <v>275</v>
      </c>
    </row>
    <row r="74" spans="1:37" ht="15.75" customHeight="1">
      <c r="B74" s="7" t="s">
        <v>97</v>
      </c>
    </row>
  </sheetData>
  <sheetProtection password="E86D" sheet="1" objects="1" scenarios="1"/>
  <mergeCells count="108">
    <mergeCell ref="A1:AK2"/>
    <mergeCell ref="A6:D8"/>
    <mergeCell ref="N6:Q8"/>
    <mergeCell ref="Z6:AK8"/>
    <mergeCell ref="S7:Y7"/>
    <mergeCell ref="A3:AK4"/>
    <mergeCell ref="AX6:BJ12"/>
    <mergeCell ref="A9:D9"/>
    <mergeCell ref="F6:M6"/>
    <mergeCell ref="F8:M8"/>
    <mergeCell ref="E9:Y9"/>
    <mergeCell ref="E10:Y11"/>
    <mergeCell ref="A12:D12"/>
    <mergeCell ref="A10:D11"/>
    <mergeCell ref="H12:J12"/>
    <mergeCell ref="F7:M7"/>
    <mergeCell ref="V12:W12"/>
    <mergeCell ref="Z9:AK9"/>
    <mergeCell ref="Z10:AK10"/>
    <mergeCell ref="Z11:AK11"/>
    <mergeCell ref="R8:Y8"/>
    <mergeCell ref="I13:AK14"/>
    <mergeCell ref="I15:AK16"/>
    <mergeCell ref="L12:N12"/>
    <mergeCell ref="P12:R12"/>
    <mergeCell ref="J18:M18"/>
    <mergeCell ref="S6:Y6"/>
    <mergeCell ref="A22:D25"/>
    <mergeCell ref="E23:G24"/>
    <mergeCell ref="A34:B51"/>
    <mergeCell ref="F13:G13"/>
    <mergeCell ref="F14:G14"/>
    <mergeCell ref="F15:G15"/>
    <mergeCell ref="F16:G16"/>
    <mergeCell ref="E19:AK20"/>
    <mergeCell ref="E21:S21"/>
    <mergeCell ref="Q17:S17"/>
    <mergeCell ref="U17:W17"/>
    <mergeCell ref="Y17:AA17"/>
    <mergeCell ref="AE17:AK17"/>
    <mergeCell ref="F18:H18"/>
    <mergeCell ref="H23:X24"/>
    <mergeCell ref="Q49:AK51"/>
    <mergeCell ref="A13:D17"/>
    <mergeCell ref="A18:D21"/>
    <mergeCell ref="AB21:AK21"/>
    <mergeCell ref="Q34:AK35"/>
    <mergeCell ref="L34:P35"/>
    <mergeCell ref="L36:P42"/>
    <mergeCell ref="R36:T36"/>
    <mergeCell ref="R37:T37"/>
    <mergeCell ref="R38:T38"/>
    <mergeCell ref="R39:T39"/>
    <mergeCell ref="R40:T40"/>
    <mergeCell ref="V36:AK36"/>
    <mergeCell ref="V37:AK37"/>
    <mergeCell ref="V38:AK38"/>
    <mergeCell ref="V39:AK39"/>
    <mergeCell ref="V40:AK40"/>
    <mergeCell ref="V41:AK41"/>
    <mergeCell ref="V42:AK42"/>
    <mergeCell ref="AA23:AE24"/>
    <mergeCell ref="K25:AK25"/>
    <mergeCell ref="Q41:T42"/>
    <mergeCell ref="Q48:AK48"/>
    <mergeCell ref="L49:P51"/>
    <mergeCell ref="L69:P71"/>
    <mergeCell ref="Q69:AK71"/>
    <mergeCell ref="L63:P65"/>
    <mergeCell ref="R63:Y63"/>
    <mergeCell ref="R65:Y65"/>
    <mergeCell ref="R64:Y64"/>
    <mergeCell ref="L54:P55"/>
    <mergeCell ref="Q61:T62"/>
    <mergeCell ref="R56:T56"/>
    <mergeCell ref="V56:AK56"/>
    <mergeCell ref="R57:T57"/>
    <mergeCell ref="L68:P68"/>
    <mergeCell ref="Q68:AK68"/>
    <mergeCell ref="L66:P67"/>
    <mergeCell ref="Q66:AK67"/>
    <mergeCell ref="AE63:AK63"/>
    <mergeCell ref="AE64:AK64"/>
    <mergeCell ref="V57:AK57"/>
    <mergeCell ref="Z43:AC44"/>
    <mergeCell ref="Z45:AK45"/>
    <mergeCell ref="Z63:AC64"/>
    <mergeCell ref="Z65:AK65"/>
    <mergeCell ref="A63:K65"/>
    <mergeCell ref="Q54:AK55"/>
    <mergeCell ref="L56:P62"/>
    <mergeCell ref="R58:T58"/>
    <mergeCell ref="V58:AK58"/>
    <mergeCell ref="R59:T59"/>
    <mergeCell ref="V59:AK59"/>
    <mergeCell ref="L46:P47"/>
    <mergeCell ref="R43:Y43"/>
    <mergeCell ref="R45:Y45"/>
    <mergeCell ref="Q46:AK47"/>
    <mergeCell ref="L43:P45"/>
    <mergeCell ref="R44:Y44"/>
    <mergeCell ref="AE43:AK43"/>
    <mergeCell ref="AE44:AK44"/>
    <mergeCell ref="R60:T60"/>
    <mergeCell ref="V60:AK60"/>
    <mergeCell ref="V61:AK61"/>
    <mergeCell ref="V62:AK62"/>
    <mergeCell ref="L48:P48"/>
  </mergeCells>
  <phoneticPr fontId="2"/>
  <printOptions horizontalCentered="1"/>
  <pageMargins left="0.70866141732283472" right="0.70866141732283472" top="0.55118110236220474" bottom="0.35433070866141736" header="0.31496062992125984" footer="0.31496062992125984"/>
  <pageSetup paperSize="9" scale="74" orientation="portrait" r:id="rId1"/>
  <colBreaks count="1" manualBreakCount="1">
    <brk id="37" max="62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5"/>
  <sheetViews>
    <sheetView view="pageBreakPreview" zoomScale="85" zoomScaleNormal="75" zoomScaleSheetLayoutView="85" workbookViewId="0">
      <selection sqref="A1:K2"/>
    </sheetView>
  </sheetViews>
  <sheetFormatPr defaultRowHeight="13.5"/>
  <cols>
    <col min="1" max="1" width="6.25" style="6" customWidth="1"/>
    <col min="2" max="2" width="15.5" style="6" customWidth="1"/>
    <col min="3" max="4" width="8" style="6" customWidth="1"/>
    <col min="5" max="5" width="16.125" style="6" customWidth="1"/>
    <col min="6" max="8" width="7.875" style="6" customWidth="1"/>
    <col min="9" max="9" width="8.75" style="6" customWidth="1"/>
    <col min="10" max="10" width="15.75" style="6" customWidth="1"/>
    <col min="11" max="11" width="9.5" style="6" customWidth="1"/>
    <col min="12" max="14" width="9.25" style="4" customWidth="1"/>
    <col min="15" max="26" width="6.5" style="4" customWidth="1"/>
    <col min="27" max="27" width="7.25" style="4" customWidth="1"/>
    <col min="28" max="256" width="9" style="2"/>
    <col min="257" max="257" width="6.25" style="2" customWidth="1"/>
    <col min="258" max="258" width="14" style="2" customWidth="1"/>
    <col min="259" max="260" width="8" style="2" customWidth="1"/>
    <col min="261" max="261" width="13.875" style="2" customWidth="1"/>
    <col min="262" max="262" width="3.625" style="2" customWidth="1"/>
    <col min="263" max="263" width="11.25" style="2" customWidth="1"/>
    <col min="264" max="264" width="8" style="2" customWidth="1"/>
    <col min="265" max="265" width="7.5" style="2" customWidth="1"/>
    <col min="266" max="266" width="15.875" style="2" customWidth="1"/>
    <col min="267" max="267" width="6" style="2" customWidth="1"/>
    <col min="268" max="270" width="9.25" style="2" customWidth="1"/>
    <col min="271" max="283" width="6.5" style="2" customWidth="1"/>
    <col min="284" max="512" width="9" style="2"/>
    <col min="513" max="513" width="6.25" style="2" customWidth="1"/>
    <col min="514" max="514" width="14" style="2" customWidth="1"/>
    <col min="515" max="516" width="8" style="2" customWidth="1"/>
    <col min="517" max="517" width="13.875" style="2" customWidth="1"/>
    <col min="518" max="518" width="3.625" style="2" customWidth="1"/>
    <col min="519" max="519" width="11.25" style="2" customWidth="1"/>
    <col min="520" max="520" width="8" style="2" customWidth="1"/>
    <col min="521" max="521" width="7.5" style="2" customWidth="1"/>
    <col min="522" max="522" width="15.875" style="2" customWidth="1"/>
    <col min="523" max="523" width="6" style="2" customWidth="1"/>
    <col min="524" max="526" width="9.25" style="2" customWidth="1"/>
    <col min="527" max="539" width="6.5" style="2" customWidth="1"/>
    <col min="540" max="768" width="9" style="2"/>
    <col min="769" max="769" width="6.25" style="2" customWidth="1"/>
    <col min="770" max="770" width="14" style="2" customWidth="1"/>
    <col min="771" max="772" width="8" style="2" customWidth="1"/>
    <col min="773" max="773" width="13.875" style="2" customWidth="1"/>
    <col min="774" max="774" width="3.625" style="2" customWidth="1"/>
    <col min="775" max="775" width="11.25" style="2" customWidth="1"/>
    <col min="776" max="776" width="8" style="2" customWidth="1"/>
    <col min="777" max="777" width="7.5" style="2" customWidth="1"/>
    <col min="778" max="778" width="15.875" style="2" customWidth="1"/>
    <col min="779" max="779" width="6" style="2" customWidth="1"/>
    <col min="780" max="782" width="9.25" style="2" customWidth="1"/>
    <col min="783" max="795" width="6.5" style="2" customWidth="1"/>
    <col min="796" max="1024" width="9" style="2"/>
    <col min="1025" max="1025" width="6.25" style="2" customWidth="1"/>
    <col min="1026" max="1026" width="14" style="2" customWidth="1"/>
    <col min="1027" max="1028" width="8" style="2" customWidth="1"/>
    <col min="1029" max="1029" width="13.875" style="2" customWidth="1"/>
    <col min="1030" max="1030" width="3.625" style="2" customWidth="1"/>
    <col min="1031" max="1031" width="11.25" style="2" customWidth="1"/>
    <col min="1032" max="1032" width="8" style="2" customWidth="1"/>
    <col min="1033" max="1033" width="7.5" style="2" customWidth="1"/>
    <col min="1034" max="1034" width="15.875" style="2" customWidth="1"/>
    <col min="1035" max="1035" width="6" style="2" customWidth="1"/>
    <col min="1036" max="1038" width="9.25" style="2" customWidth="1"/>
    <col min="1039" max="1051" width="6.5" style="2" customWidth="1"/>
    <col min="1052" max="1280" width="9" style="2"/>
    <col min="1281" max="1281" width="6.25" style="2" customWidth="1"/>
    <col min="1282" max="1282" width="14" style="2" customWidth="1"/>
    <col min="1283" max="1284" width="8" style="2" customWidth="1"/>
    <col min="1285" max="1285" width="13.875" style="2" customWidth="1"/>
    <col min="1286" max="1286" width="3.625" style="2" customWidth="1"/>
    <col min="1287" max="1287" width="11.25" style="2" customWidth="1"/>
    <col min="1288" max="1288" width="8" style="2" customWidth="1"/>
    <col min="1289" max="1289" width="7.5" style="2" customWidth="1"/>
    <col min="1290" max="1290" width="15.875" style="2" customWidth="1"/>
    <col min="1291" max="1291" width="6" style="2" customWidth="1"/>
    <col min="1292" max="1294" width="9.25" style="2" customWidth="1"/>
    <col min="1295" max="1307" width="6.5" style="2" customWidth="1"/>
    <col min="1308" max="1536" width="9" style="2"/>
    <col min="1537" max="1537" width="6.25" style="2" customWidth="1"/>
    <col min="1538" max="1538" width="14" style="2" customWidth="1"/>
    <col min="1539" max="1540" width="8" style="2" customWidth="1"/>
    <col min="1541" max="1541" width="13.875" style="2" customWidth="1"/>
    <col min="1542" max="1542" width="3.625" style="2" customWidth="1"/>
    <col min="1543" max="1543" width="11.25" style="2" customWidth="1"/>
    <col min="1544" max="1544" width="8" style="2" customWidth="1"/>
    <col min="1545" max="1545" width="7.5" style="2" customWidth="1"/>
    <col min="1546" max="1546" width="15.875" style="2" customWidth="1"/>
    <col min="1547" max="1547" width="6" style="2" customWidth="1"/>
    <col min="1548" max="1550" width="9.25" style="2" customWidth="1"/>
    <col min="1551" max="1563" width="6.5" style="2" customWidth="1"/>
    <col min="1564" max="1792" width="9" style="2"/>
    <col min="1793" max="1793" width="6.25" style="2" customWidth="1"/>
    <col min="1794" max="1794" width="14" style="2" customWidth="1"/>
    <col min="1795" max="1796" width="8" style="2" customWidth="1"/>
    <col min="1797" max="1797" width="13.875" style="2" customWidth="1"/>
    <col min="1798" max="1798" width="3.625" style="2" customWidth="1"/>
    <col min="1799" max="1799" width="11.25" style="2" customWidth="1"/>
    <col min="1800" max="1800" width="8" style="2" customWidth="1"/>
    <col min="1801" max="1801" width="7.5" style="2" customWidth="1"/>
    <col min="1802" max="1802" width="15.875" style="2" customWidth="1"/>
    <col min="1803" max="1803" width="6" style="2" customWidth="1"/>
    <col min="1804" max="1806" width="9.25" style="2" customWidth="1"/>
    <col min="1807" max="1819" width="6.5" style="2" customWidth="1"/>
    <col min="1820" max="2048" width="9" style="2"/>
    <col min="2049" max="2049" width="6.25" style="2" customWidth="1"/>
    <col min="2050" max="2050" width="14" style="2" customWidth="1"/>
    <col min="2051" max="2052" width="8" style="2" customWidth="1"/>
    <col min="2053" max="2053" width="13.875" style="2" customWidth="1"/>
    <col min="2054" max="2054" width="3.625" style="2" customWidth="1"/>
    <col min="2055" max="2055" width="11.25" style="2" customWidth="1"/>
    <col min="2056" max="2056" width="8" style="2" customWidth="1"/>
    <col min="2057" max="2057" width="7.5" style="2" customWidth="1"/>
    <col min="2058" max="2058" width="15.875" style="2" customWidth="1"/>
    <col min="2059" max="2059" width="6" style="2" customWidth="1"/>
    <col min="2060" max="2062" width="9.25" style="2" customWidth="1"/>
    <col min="2063" max="2075" width="6.5" style="2" customWidth="1"/>
    <col min="2076" max="2304" width="9" style="2"/>
    <col min="2305" max="2305" width="6.25" style="2" customWidth="1"/>
    <col min="2306" max="2306" width="14" style="2" customWidth="1"/>
    <col min="2307" max="2308" width="8" style="2" customWidth="1"/>
    <col min="2309" max="2309" width="13.875" style="2" customWidth="1"/>
    <col min="2310" max="2310" width="3.625" style="2" customWidth="1"/>
    <col min="2311" max="2311" width="11.25" style="2" customWidth="1"/>
    <col min="2312" max="2312" width="8" style="2" customWidth="1"/>
    <col min="2313" max="2313" width="7.5" style="2" customWidth="1"/>
    <col min="2314" max="2314" width="15.875" style="2" customWidth="1"/>
    <col min="2315" max="2315" width="6" style="2" customWidth="1"/>
    <col min="2316" max="2318" width="9.25" style="2" customWidth="1"/>
    <col min="2319" max="2331" width="6.5" style="2" customWidth="1"/>
    <col min="2332" max="2560" width="9" style="2"/>
    <col min="2561" max="2561" width="6.25" style="2" customWidth="1"/>
    <col min="2562" max="2562" width="14" style="2" customWidth="1"/>
    <col min="2563" max="2564" width="8" style="2" customWidth="1"/>
    <col min="2565" max="2565" width="13.875" style="2" customWidth="1"/>
    <col min="2566" max="2566" width="3.625" style="2" customWidth="1"/>
    <col min="2567" max="2567" width="11.25" style="2" customWidth="1"/>
    <col min="2568" max="2568" width="8" style="2" customWidth="1"/>
    <col min="2569" max="2569" width="7.5" style="2" customWidth="1"/>
    <col min="2570" max="2570" width="15.875" style="2" customWidth="1"/>
    <col min="2571" max="2571" width="6" style="2" customWidth="1"/>
    <col min="2572" max="2574" width="9.25" style="2" customWidth="1"/>
    <col min="2575" max="2587" width="6.5" style="2" customWidth="1"/>
    <col min="2588" max="2816" width="9" style="2"/>
    <col min="2817" max="2817" width="6.25" style="2" customWidth="1"/>
    <col min="2818" max="2818" width="14" style="2" customWidth="1"/>
    <col min="2819" max="2820" width="8" style="2" customWidth="1"/>
    <col min="2821" max="2821" width="13.875" style="2" customWidth="1"/>
    <col min="2822" max="2822" width="3.625" style="2" customWidth="1"/>
    <col min="2823" max="2823" width="11.25" style="2" customWidth="1"/>
    <col min="2824" max="2824" width="8" style="2" customWidth="1"/>
    <col min="2825" max="2825" width="7.5" style="2" customWidth="1"/>
    <col min="2826" max="2826" width="15.875" style="2" customWidth="1"/>
    <col min="2827" max="2827" width="6" style="2" customWidth="1"/>
    <col min="2828" max="2830" width="9.25" style="2" customWidth="1"/>
    <col min="2831" max="2843" width="6.5" style="2" customWidth="1"/>
    <col min="2844" max="3072" width="9" style="2"/>
    <col min="3073" max="3073" width="6.25" style="2" customWidth="1"/>
    <col min="3074" max="3074" width="14" style="2" customWidth="1"/>
    <col min="3075" max="3076" width="8" style="2" customWidth="1"/>
    <col min="3077" max="3077" width="13.875" style="2" customWidth="1"/>
    <col min="3078" max="3078" width="3.625" style="2" customWidth="1"/>
    <col min="3079" max="3079" width="11.25" style="2" customWidth="1"/>
    <col min="3080" max="3080" width="8" style="2" customWidth="1"/>
    <col min="3081" max="3081" width="7.5" style="2" customWidth="1"/>
    <col min="3082" max="3082" width="15.875" style="2" customWidth="1"/>
    <col min="3083" max="3083" width="6" style="2" customWidth="1"/>
    <col min="3084" max="3086" width="9.25" style="2" customWidth="1"/>
    <col min="3087" max="3099" width="6.5" style="2" customWidth="1"/>
    <col min="3100" max="3328" width="9" style="2"/>
    <col min="3329" max="3329" width="6.25" style="2" customWidth="1"/>
    <col min="3330" max="3330" width="14" style="2" customWidth="1"/>
    <col min="3331" max="3332" width="8" style="2" customWidth="1"/>
    <col min="3333" max="3333" width="13.875" style="2" customWidth="1"/>
    <col min="3334" max="3334" width="3.625" style="2" customWidth="1"/>
    <col min="3335" max="3335" width="11.25" style="2" customWidth="1"/>
    <col min="3336" max="3336" width="8" style="2" customWidth="1"/>
    <col min="3337" max="3337" width="7.5" style="2" customWidth="1"/>
    <col min="3338" max="3338" width="15.875" style="2" customWidth="1"/>
    <col min="3339" max="3339" width="6" style="2" customWidth="1"/>
    <col min="3340" max="3342" width="9.25" style="2" customWidth="1"/>
    <col min="3343" max="3355" width="6.5" style="2" customWidth="1"/>
    <col min="3356" max="3584" width="9" style="2"/>
    <col min="3585" max="3585" width="6.25" style="2" customWidth="1"/>
    <col min="3586" max="3586" width="14" style="2" customWidth="1"/>
    <col min="3587" max="3588" width="8" style="2" customWidth="1"/>
    <col min="3589" max="3589" width="13.875" style="2" customWidth="1"/>
    <col min="3590" max="3590" width="3.625" style="2" customWidth="1"/>
    <col min="3591" max="3591" width="11.25" style="2" customWidth="1"/>
    <col min="3592" max="3592" width="8" style="2" customWidth="1"/>
    <col min="3593" max="3593" width="7.5" style="2" customWidth="1"/>
    <col min="3594" max="3594" width="15.875" style="2" customWidth="1"/>
    <col min="3595" max="3595" width="6" style="2" customWidth="1"/>
    <col min="3596" max="3598" width="9.25" style="2" customWidth="1"/>
    <col min="3599" max="3611" width="6.5" style="2" customWidth="1"/>
    <col min="3612" max="3840" width="9" style="2"/>
    <col min="3841" max="3841" width="6.25" style="2" customWidth="1"/>
    <col min="3842" max="3842" width="14" style="2" customWidth="1"/>
    <col min="3843" max="3844" width="8" style="2" customWidth="1"/>
    <col min="3845" max="3845" width="13.875" style="2" customWidth="1"/>
    <col min="3846" max="3846" width="3.625" style="2" customWidth="1"/>
    <col min="3847" max="3847" width="11.25" style="2" customWidth="1"/>
    <col min="3848" max="3848" width="8" style="2" customWidth="1"/>
    <col min="3849" max="3849" width="7.5" style="2" customWidth="1"/>
    <col min="3850" max="3850" width="15.875" style="2" customWidth="1"/>
    <col min="3851" max="3851" width="6" style="2" customWidth="1"/>
    <col min="3852" max="3854" width="9.25" style="2" customWidth="1"/>
    <col min="3855" max="3867" width="6.5" style="2" customWidth="1"/>
    <col min="3868" max="4096" width="9" style="2"/>
    <col min="4097" max="4097" width="6.25" style="2" customWidth="1"/>
    <col min="4098" max="4098" width="14" style="2" customWidth="1"/>
    <col min="4099" max="4100" width="8" style="2" customWidth="1"/>
    <col min="4101" max="4101" width="13.875" style="2" customWidth="1"/>
    <col min="4102" max="4102" width="3.625" style="2" customWidth="1"/>
    <col min="4103" max="4103" width="11.25" style="2" customWidth="1"/>
    <col min="4104" max="4104" width="8" style="2" customWidth="1"/>
    <col min="4105" max="4105" width="7.5" style="2" customWidth="1"/>
    <col min="4106" max="4106" width="15.875" style="2" customWidth="1"/>
    <col min="4107" max="4107" width="6" style="2" customWidth="1"/>
    <col min="4108" max="4110" width="9.25" style="2" customWidth="1"/>
    <col min="4111" max="4123" width="6.5" style="2" customWidth="1"/>
    <col min="4124" max="4352" width="9" style="2"/>
    <col min="4353" max="4353" width="6.25" style="2" customWidth="1"/>
    <col min="4354" max="4354" width="14" style="2" customWidth="1"/>
    <col min="4355" max="4356" width="8" style="2" customWidth="1"/>
    <col min="4357" max="4357" width="13.875" style="2" customWidth="1"/>
    <col min="4358" max="4358" width="3.625" style="2" customWidth="1"/>
    <col min="4359" max="4359" width="11.25" style="2" customWidth="1"/>
    <col min="4360" max="4360" width="8" style="2" customWidth="1"/>
    <col min="4361" max="4361" width="7.5" style="2" customWidth="1"/>
    <col min="4362" max="4362" width="15.875" style="2" customWidth="1"/>
    <col min="4363" max="4363" width="6" style="2" customWidth="1"/>
    <col min="4364" max="4366" width="9.25" style="2" customWidth="1"/>
    <col min="4367" max="4379" width="6.5" style="2" customWidth="1"/>
    <col min="4380" max="4608" width="9" style="2"/>
    <col min="4609" max="4609" width="6.25" style="2" customWidth="1"/>
    <col min="4610" max="4610" width="14" style="2" customWidth="1"/>
    <col min="4611" max="4612" width="8" style="2" customWidth="1"/>
    <col min="4613" max="4613" width="13.875" style="2" customWidth="1"/>
    <col min="4614" max="4614" width="3.625" style="2" customWidth="1"/>
    <col min="4615" max="4615" width="11.25" style="2" customWidth="1"/>
    <col min="4616" max="4616" width="8" style="2" customWidth="1"/>
    <col min="4617" max="4617" width="7.5" style="2" customWidth="1"/>
    <col min="4618" max="4618" width="15.875" style="2" customWidth="1"/>
    <col min="4619" max="4619" width="6" style="2" customWidth="1"/>
    <col min="4620" max="4622" width="9.25" style="2" customWidth="1"/>
    <col min="4623" max="4635" width="6.5" style="2" customWidth="1"/>
    <col min="4636" max="4864" width="9" style="2"/>
    <col min="4865" max="4865" width="6.25" style="2" customWidth="1"/>
    <col min="4866" max="4866" width="14" style="2" customWidth="1"/>
    <col min="4867" max="4868" width="8" style="2" customWidth="1"/>
    <col min="4869" max="4869" width="13.875" style="2" customWidth="1"/>
    <col min="4870" max="4870" width="3.625" style="2" customWidth="1"/>
    <col min="4871" max="4871" width="11.25" style="2" customWidth="1"/>
    <col min="4872" max="4872" width="8" style="2" customWidth="1"/>
    <col min="4873" max="4873" width="7.5" style="2" customWidth="1"/>
    <col min="4874" max="4874" width="15.875" style="2" customWidth="1"/>
    <col min="4875" max="4875" width="6" style="2" customWidth="1"/>
    <col min="4876" max="4878" width="9.25" style="2" customWidth="1"/>
    <col min="4879" max="4891" width="6.5" style="2" customWidth="1"/>
    <col min="4892" max="5120" width="9" style="2"/>
    <col min="5121" max="5121" width="6.25" style="2" customWidth="1"/>
    <col min="5122" max="5122" width="14" style="2" customWidth="1"/>
    <col min="5123" max="5124" width="8" style="2" customWidth="1"/>
    <col min="5125" max="5125" width="13.875" style="2" customWidth="1"/>
    <col min="5126" max="5126" width="3.625" style="2" customWidth="1"/>
    <col min="5127" max="5127" width="11.25" style="2" customWidth="1"/>
    <col min="5128" max="5128" width="8" style="2" customWidth="1"/>
    <col min="5129" max="5129" width="7.5" style="2" customWidth="1"/>
    <col min="5130" max="5130" width="15.875" style="2" customWidth="1"/>
    <col min="5131" max="5131" width="6" style="2" customWidth="1"/>
    <col min="5132" max="5134" width="9.25" style="2" customWidth="1"/>
    <col min="5135" max="5147" width="6.5" style="2" customWidth="1"/>
    <col min="5148" max="5376" width="9" style="2"/>
    <col min="5377" max="5377" width="6.25" style="2" customWidth="1"/>
    <col min="5378" max="5378" width="14" style="2" customWidth="1"/>
    <col min="5379" max="5380" width="8" style="2" customWidth="1"/>
    <col min="5381" max="5381" width="13.875" style="2" customWidth="1"/>
    <col min="5382" max="5382" width="3.625" style="2" customWidth="1"/>
    <col min="5383" max="5383" width="11.25" style="2" customWidth="1"/>
    <col min="5384" max="5384" width="8" style="2" customWidth="1"/>
    <col min="5385" max="5385" width="7.5" style="2" customWidth="1"/>
    <col min="5386" max="5386" width="15.875" style="2" customWidth="1"/>
    <col min="5387" max="5387" width="6" style="2" customWidth="1"/>
    <col min="5388" max="5390" width="9.25" style="2" customWidth="1"/>
    <col min="5391" max="5403" width="6.5" style="2" customWidth="1"/>
    <col min="5404" max="5632" width="9" style="2"/>
    <col min="5633" max="5633" width="6.25" style="2" customWidth="1"/>
    <col min="5634" max="5634" width="14" style="2" customWidth="1"/>
    <col min="5635" max="5636" width="8" style="2" customWidth="1"/>
    <col min="5637" max="5637" width="13.875" style="2" customWidth="1"/>
    <col min="5638" max="5638" width="3.625" style="2" customWidth="1"/>
    <col min="5639" max="5639" width="11.25" style="2" customWidth="1"/>
    <col min="5640" max="5640" width="8" style="2" customWidth="1"/>
    <col min="5641" max="5641" width="7.5" style="2" customWidth="1"/>
    <col min="5642" max="5642" width="15.875" style="2" customWidth="1"/>
    <col min="5643" max="5643" width="6" style="2" customWidth="1"/>
    <col min="5644" max="5646" width="9.25" style="2" customWidth="1"/>
    <col min="5647" max="5659" width="6.5" style="2" customWidth="1"/>
    <col min="5660" max="5888" width="9" style="2"/>
    <col min="5889" max="5889" width="6.25" style="2" customWidth="1"/>
    <col min="5890" max="5890" width="14" style="2" customWidth="1"/>
    <col min="5891" max="5892" width="8" style="2" customWidth="1"/>
    <col min="5893" max="5893" width="13.875" style="2" customWidth="1"/>
    <col min="5894" max="5894" width="3.625" style="2" customWidth="1"/>
    <col min="5895" max="5895" width="11.25" style="2" customWidth="1"/>
    <col min="5896" max="5896" width="8" style="2" customWidth="1"/>
    <col min="5897" max="5897" width="7.5" style="2" customWidth="1"/>
    <col min="5898" max="5898" width="15.875" style="2" customWidth="1"/>
    <col min="5899" max="5899" width="6" style="2" customWidth="1"/>
    <col min="5900" max="5902" width="9.25" style="2" customWidth="1"/>
    <col min="5903" max="5915" width="6.5" style="2" customWidth="1"/>
    <col min="5916" max="6144" width="9" style="2"/>
    <col min="6145" max="6145" width="6.25" style="2" customWidth="1"/>
    <col min="6146" max="6146" width="14" style="2" customWidth="1"/>
    <col min="6147" max="6148" width="8" style="2" customWidth="1"/>
    <col min="6149" max="6149" width="13.875" style="2" customWidth="1"/>
    <col min="6150" max="6150" width="3.625" style="2" customWidth="1"/>
    <col min="6151" max="6151" width="11.25" style="2" customWidth="1"/>
    <col min="6152" max="6152" width="8" style="2" customWidth="1"/>
    <col min="6153" max="6153" width="7.5" style="2" customWidth="1"/>
    <col min="6154" max="6154" width="15.875" style="2" customWidth="1"/>
    <col min="6155" max="6155" width="6" style="2" customWidth="1"/>
    <col min="6156" max="6158" width="9.25" style="2" customWidth="1"/>
    <col min="6159" max="6171" width="6.5" style="2" customWidth="1"/>
    <col min="6172" max="6400" width="9" style="2"/>
    <col min="6401" max="6401" width="6.25" style="2" customWidth="1"/>
    <col min="6402" max="6402" width="14" style="2" customWidth="1"/>
    <col min="6403" max="6404" width="8" style="2" customWidth="1"/>
    <col min="6405" max="6405" width="13.875" style="2" customWidth="1"/>
    <col min="6406" max="6406" width="3.625" style="2" customWidth="1"/>
    <col min="6407" max="6407" width="11.25" style="2" customWidth="1"/>
    <col min="6408" max="6408" width="8" style="2" customWidth="1"/>
    <col min="6409" max="6409" width="7.5" style="2" customWidth="1"/>
    <col min="6410" max="6410" width="15.875" style="2" customWidth="1"/>
    <col min="6411" max="6411" width="6" style="2" customWidth="1"/>
    <col min="6412" max="6414" width="9.25" style="2" customWidth="1"/>
    <col min="6415" max="6427" width="6.5" style="2" customWidth="1"/>
    <col min="6428" max="6656" width="9" style="2"/>
    <col min="6657" max="6657" width="6.25" style="2" customWidth="1"/>
    <col min="6658" max="6658" width="14" style="2" customWidth="1"/>
    <col min="6659" max="6660" width="8" style="2" customWidth="1"/>
    <col min="6661" max="6661" width="13.875" style="2" customWidth="1"/>
    <col min="6662" max="6662" width="3.625" style="2" customWidth="1"/>
    <col min="6663" max="6663" width="11.25" style="2" customWidth="1"/>
    <col min="6664" max="6664" width="8" style="2" customWidth="1"/>
    <col min="6665" max="6665" width="7.5" style="2" customWidth="1"/>
    <col min="6666" max="6666" width="15.875" style="2" customWidth="1"/>
    <col min="6667" max="6667" width="6" style="2" customWidth="1"/>
    <col min="6668" max="6670" width="9.25" style="2" customWidth="1"/>
    <col min="6671" max="6683" width="6.5" style="2" customWidth="1"/>
    <col min="6684" max="6912" width="9" style="2"/>
    <col min="6913" max="6913" width="6.25" style="2" customWidth="1"/>
    <col min="6914" max="6914" width="14" style="2" customWidth="1"/>
    <col min="6915" max="6916" width="8" style="2" customWidth="1"/>
    <col min="6917" max="6917" width="13.875" style="2" customWidth="1"/>
    <col min="6918" max="6918" width="3.625" style="2" customWidth="1"/>
    <col min="6919" max="6919" width="11.25" style="2" customWidth="1"/>
    <col min="6920" max="6920" width="8" style="2" customWidth="1"/>
    <col min="6921" max="6921" width="7.5" style="2" customWidth="1"/>
    <col min="6922" max="6922" width="15.875" style="2" customWidth="1"/>
    <col min="6923" max="6923" width="6" style="2" customWidth="1"/>
    <col min="6924" max="6926" width="9.25" style="2" customWidth="1"/>
    <col min="6927" max="6939" width="6.5" style="2" customWidth="1"/>
    <col min="6940" max="7168" width="9" style="2"/>
    <col min="7169" max="7169" width="6.25" style="2" customWidth="1"/>
    <col min="7170" max="7170" width="14" style="2" customWidth="1"/>
    <col min="7171" max="7172" width="8" style="2" customWidth="1"/>
    <col min="7173" max="7173" width="13.875" style="2" customWidth="1"/>
    <col min="7174" max="7174" width="3.625" style="2" customWidth="1"/>
    <col min="7175" max="7175" width="11.25" style="2" customWidth="1"/>
    <col min="7176" max="7176" width="8" style="2" customWidth="1"/>
    <col min="7177" max="7177" width="7.5" style="2" customWidth="1"/>
    <col min="7178" max="7178" width="15.875" style="2" customWidth="1"/>
    <col min="7179" max="7179" width="6" style="2" customWidth="1"/>
    <col min="7180" max="7182" width="9.25" style="2" customWidth="1"/>
    <col min="7183" max="7195" width="6.5" style="2" customWidth="1"/>
    <col min="7196" max="7424" width="9" style="2"/>
    <col min="7425" max="7425" width="6.25" style="2" customWidth="1"/>
    <col min="7426" max="7426" width="14" style="2" customWidth="1"/>
    <col min="7427" max="7428" width="8" style="2" customWidth="1"/>
    <col min="7429" max="7429" width="13.875" style="2" customWidth="1"/>
    <col min="7430" max="7430" width="3.625" style="2" customWidth="1"/>
    <col min="7431" max="7431" width="11.25" style="2" customWidth="1"/>
    <col min="7432" max="7432" width="8" style="2" customWidth="1"/>
    <col min="7433" max="7433" width="7.5" style="2" customWidth="1"/>
    <col min="7434" max="7434" width="15.875" style="2" customWidth="1"/>
    <col min="7435" max="7435" width="6" style="2" customWidth="1"/>
    <col min="7436" max="7438" width="9.25" style="2" customWidth="1"/>
    <col min="7439" max="7451" width="6.5" style="2" customWidth="1"/>
    <col min="7452" max="7680" width="9" style="2"/>
    <col min="7681" max="7681" width="6.25" style="2" customWidth="1"/>
    <col min="7682" max="7682" width="14" style="2" customWidth="1"/>
    <col min="7683" max="7684" width="8" style="2" customWidth="1"/>
    <col min="7685" max="7685" width="13.875" style="2" customWidth="1"/>
    <col min="7686" max="7686" width="3.625" style="2" customWidth="1"/>
    <col min="7687" max="7687" width="11.25" style="2" customWidth="1"/>
    <col min="7688" max="7688" width="8" style="2" customWidth="1"/>
    <col min="7689" max="7689" width="7.5" style="2" customWidth="1"/>
    <col min="7690" max="7690" width="15.875" style="2" customWidth="1"/>
    <col min="7691" max="7691" width="6" style="2" customWidth="1"/>
    <col min="7692" max="7694" width="9.25" style="2" customWidth="1"/>
    <col min="7695" max="7707" width="6.5" style="2" customWidth="1"/>
    <col min="7708" max="7936" width="9" style="2"/>
    <col min="7937" max="7937" width="6.25" style="2" customWidth="1"/>
    <col min="7938" max="7938" width="14" style="2" customWidth="1"/>
    <col min="7939" max="7940" width="8" style="2" customWidth="1"/>
    <col min="7941" max="7941" width="13.875" style="2" customWidth="1"/>
    <col min="7942" max="7942" width="3.625" style="2" customWidth="1"/>
    <col min="7943" max="7943" width="11.25" style="2" customWidth="1"/>
    <col min="7944" max="7944" width="8" style="2" customWidth="1"/>
    <col min="7945" max="7945" width="7.5" style="2" customWidth="1"/>
    <col min="7946" max="7946" width="15.875" style="2" customWidth="1"/>
    <col min="7947" max="7947" width="6" style="2" customWidth="1"/>
    <col min="7948" max="7950" width="9.25" style="2" customWidth="1"/>
    <col min="7951" max="7963" width="6.5" style="2" customWidth="1"/>
    <col min="7964" max="8192" width="9" style="2"/>
    <col min="8193" max="8193" width="6.25" style="2" customWidth="1"/>
    <col min="8194" max="8194" width="14" style="2" customWidth="1"/>
    <col min="8195" max="8196" width="8" style="2" customWidth="1"/>
    <col min="8197" max="8197" width="13.875" style="2" customWidth="1"/>
    <col min="8198" max="8198" width="3.625" style="2" customWidth="1"/>
    <col min="8199" max="8199" width="11.25" style="2" customWidth="1"/>
    <col min="8200" max="8200" width="8" style="2" customWidth="1"/>
    <col min="8201" max="8201" width="7.5" style="2" customWidth="1"/>
    <col min="8202" max="8202" width="15.875" style="2" customWidth="1"/>
    <col min="8203" max="8203" width="6" style="2" customWidth="1"/>
    <col min="8204" max="8206" width="9.25" style="2" customWidth="1"/>
    <col min="8207" max="8219" width="6.5" style="2" customWidth="1"/>
    <col min="8220" max="8448" width="9" style="2"/>
    <col min="8449" max="8449" width="6.25" style="2" customWidth="1"/>
    <col min="8450" max="8450" width="14" style="2" customWidth="1"/>
    <col min="8451" max="8452" width="8" style="2" customWidth="1"/>
    <col min="8453" max="8453" width="13.875" style="2" customWidth="1"/>
    <col min="8454" max="8454" width="3.625" style="2" customWidth="1"/>
    <col min="8455" max="8455" width="11.25" style="2" customWidth="1"/>
    <col min="8456" max="8456" width="8" style="2" customWidth="1"/>
    <col min="8457" max="8457" width="7.5" style="2" customWidth="1"/>
    <col min="8458" max="8458" width="15.875" style="2" customWidth="1"/>
    <col min="8459" max="8459" width="6" style="2" customWidth="1"/>
    <col min="8460" max="8462" width="9.25" style="2" customWidth="1"/>
    <col min="8463" max="8475" width="6.5" style="2" customWidth="1"/>
    <col min="8476" max="8704" width="9" style="2"/>
    <col min="8705" max="8705" width="6.25" style="2" customWidth="1"/>
    <col min="8706" max="8706" width="14" style="2" customWidth="1"/>
    <col min="8707" max="8708" width="8" style="2" customWidth="1"/>
    <col min="8709" max="8709" width="13.875" style="2" customWidth="1"/>
    <col min="8710" max="8710" width="3.625" style="2" customWidth="1"/>
    <col min="8711" max="8711" width="11.25" style="2" customWidth="1"/>
    <col min="8712" max="8712" width="8" style="2" customWidth="1"/>
    <col min="8713" max="8713" width="7.5" style="2" customWidth="1"/>
    <col min="8714" max="8714" width="15.875" style="2" customWidth="1"/>
    <col min="8715" max="8715" width="6" style="2" customWidth="1"/>
    <col min="8716" max="8718" width="9.25" style="2" customWidth="1"/>
    <col min="8719" max="8731" width="6.5" style="2" customWidth="1"/>
    <col min="8732" max="8960" width="9" style="2"/>
    <col min="8961" max="8961" width="6.25" style="2" customWidth="1"/>
    <col min="8962" max="8962" width="14" style="2" customWidth="1"/>
    <col min="8963" max="8964" width="8" style="2" customWidth="1"/>
    <col min="8965" max="8965" width="13.875" style="2" customWidth="1"/>
    <col min="8966" max="8966" width="3.625" style="2" customWidth="1"/>
    <col min="8967" max="8967" width="11.25" style="2" customWidth="1"/>
    <col min="8968" max="8968" width="8" style="2" customWidth="1"/>
    <col min="8969" max="8969" width="7.5" style="2" customWidth="1"/>
    <col min="8970" max="8970" width="15.875" style="2" customWidth="1"/>
    <col min="8971" max="8971" width="6" style="2" customWidth="1"/>
    <col min="8972" max="8974" width="9.25" style="2" customWidth="1"/>
    <col min="8975" max="8987" width="6.5" style="2" customWidth="1"/>
    <col min="8988" max="9216" width="9" style="2"/>
    <col min="9217" max="9217" width="6.25" style="2" customWidth="1"/>
    <col min="9218" max="9218" width="14" style="2" customWidth="1"/>
    <col min="9219" max="9220" width="8" style="2" customWidth="1"/>
    <col min="9221" max="9221" width="13.875" style="2" customWidth="1"/>
    <col min="9222" max="9222" width="3.625" style="2" customWidth="1"/>
    <col min="9223" max="9223" width="11.25" style="2" customWidth="1"/>
    <col min="9224" max="9224" width="8" style="2" customWidth="1"/>
    <col min="9225" max="9225" width="7.5" style="2" customWidth="1"/>
    <col min="9226" max="9226" width="15.875" style="2" customWidth="1"/>
    <col min="9227" max="9227" width="6" style="2" customWidth="1"/>
    <col min="9228" max="9230" width="9.25" style="2" customWidth="1"/>
    <col min="9231" max="9243" width="6.5" style="2" customWidth="1"/>
    <col min="9244" max="9472" width="9" style="2"/>
    <col min="9473" max="9473" width="6.25" style="2" customWidth="1"/>
    <col min="9474" max="9474" width="14" style="2" customWidth="1"/>
    <col min="9475" max="9476" width="8" style="2" customWidth="1"/>
    <col min="9477" max="9477" width="13.875" style="2" customWidth="1"/>
    <col min="9478" max="9478" width="3.625" style="2" customWidth="1"/>
    <col min="9479" max="9479" width="11.25" style="2" customWidth="1"/>
    <col min="9480" max="9480" width="8" style="2" customWidth="1"/>
    <col min="9481" max="9481" width="7.5" style="2" customWidth="1"/>
    <col min="9482" max="9482" width="15.875" style="2" customWidth="1"/>
    <col min="9483" max="9483" width="6" style="2" customWidth="1"/>
    <col min="9484" max="9486" width="9.25" style="2" customWidth="1"/>
    <col min="9487" max="9499" width="6.5" style="2" customWidth="1"/>
    <col min="9500" max="9728" width="9" style="2"/>
    <col min="9729" max="9729" width="6.25" style="2" customWidth="1"/>
    <col min="9730" max="9730" width="14" style="2" customWidth="1"/>
    <col min="9731" max="9732" width="8" style="2" customWidth="1"/>
    <col min="9733" max="9733" width="13.875" style="2" customWidth="1"/>
    <col min="9734" max="9734" width="3.625" style="2" customWidth="1"/>
    <col min="9735" max="9735" width="11.25" style="2" customWidth="1"/>
    <col min="9736" max="9736" width="8" style="2" customWidth="1"/>
    <col min="9737" max="9737" width="7.5" style="2" customWidth="1"/>
    <col min="9738" max="9738" width="15.875" style="2" customWidth="1"/>
    <col min="9739" max="9739" width="6" style="2" customWidth="1"/>
    <col min="9740" max="9742" width="9.25" style="2" customWidth="1"/>
    <col min="9743" max="9755" width="6.5" style="2" customWidth="1"/>
    <col min="9756" max="9984" width="9" style="2"/>
    <col min="9985" max="9985" width="6.25" style="2" customWidth="1"/>
    <col min="9986" max="9986" width="14" style="2" customWidth="1"/>
    <col min="9987" max="9988" width="8" style="2" customWidth="1"/>
    <col min="9989" max="9989" width="13.875" style="2" customWidth="1"/>
    <col min="9990" max="9990" width="3.625" style="2" customWidth="1"/>
    <col min="9991" max="9991" width="11.25" style="2" customWidth="1"/>
    <col min="9992" max="9992" width="8" style="2" customWidth="1"/>
    <col min="9993" max="9993" width="7.5" style="2" customWidth="1"/>
    <col min="9994" max="9994" width="15.875" style="2" customWidth="1"/>
    <col min="9995" max="9995" width="6" style="2" customWidth="1"/>
    <col min="9996" max="9998" width="9.25" style="2" customWidth="1"/>
    <col min="9999" max="10011" width="6.5" style="2" customWidth="1"/>
    <col min="10012" max="10240" width="9" style="2"/>
    <col min="10241" max="10241" width="6.25" style="2" customWidth="1"/>
    <col min="10242" max="10242" width="14" style="2" customWidth="1"/>
    <col min="10243" max="10244" width="8" style="2" customWidth="1"/>
    <col min="10245" max="10245" width="13.875" style="2" customWidth="1"/>
    <col min="10246" max="10246" width="3.625" style="2" customWidth="1"/>
    <col min="10247" max="10247" width="11.25" style="2" customWidth="1"/>
    <col min="10248" max="10248" width="8" style="2" customWidth="1"/>
    <col min="10249" max="10249" width="7.5" style="2" customWidth="1"/>
    <col min="10250" max="10250" width="15.875" style="2" customWidth="1"/>
    <col min="10251" max="10251" width="6" style="2" customWidth="1"/>
    <col min="10252" max="10254" width="9.25" style="2" customWidth="1"/>
    <col min="10255" max="10267" width="6.5" style="2" customWidth="1"/>
    <col min="10268" max="10496" width="9" style="2"/>
    <col min="10497" max="10497" width="6.25" style="2" customWidth="1"/>
    <col min="10498" max="10498" width="14" style="2" customWidth="1"/>
    <col min="10499" max="10500" width="8" style="2" customWidth="1"/>
    <col min="10501" max="10501" width="13.875" style="2" customWidth="1"/>
    <col min="10502" max="10502" width="3.625" style="2" customWidth="1"/>
    <col min="10503" max="10503" width="11.25" style="2" customWidth="1"/>
    <col min="10504" max="10504" width="8" style="2" customWidth="1"/>
    <col min="10505" max="10505" width="7.5" style="2" customWidth="1"/>
    <col min="10506" max="10506" width="15.875" style="2" customWidth="1"/>
    <col min="10507" max="10507" width="6" style="2" customWidth="1"/>
    <col min="10508" max="10510" width="9.25" style="2" customWidth="1"/>
    <col min="10511" max="10523" width="6.5" style="2" customWidth="1"/>
    <col min="10524" max="10752" width="9" style="2"/>
    <col min="10753" max="10753" width="6.25" style="2" customWidth="1"/>
    <col min="10754" max="10754" width="14" style="2" customWidth="1"/>
    <col min="10755" max="10756" width="8" style="2" customWidth="1"/>
    <col min="10757" max="10757" width="13.875" style="2" customWidth="1"/>
    <col min="10758" max="10758" width="3.625" style="2" customWidth="1"/>
    <col min="10759" max="10759" width="11.25" style="2" customWidth="1"/>
    <col min="10760" max="10760" width="8" style="2" customWidth="1"/>
    <col min="10761" max="10761" width="7.5" style="2" customWidth="1"/>
    <col min="10762" max="10762" width="15.875" style="2" customWidth="1"/>
    <col min="10763" max="10763" width="6" style="2" customWidth="1"/>
    <col min="10764" max="10766" width="9.25" style="2" customWidth="1"/>
    <col min="10767" max="10779" width="6.5" style="2" customWidth="1"/>
    <col min="10780" max="11008" width="9" style="2"/>
    <col min="11009" max="11009" width="6.25" style="2" customWidth="1"/>
    <col min="11010" max="11010" width="14" style="2" customWidth="1"/>
    <col min="11011" max="11012" width="8" style="2" customWidth="1"/>
    <col min="11013" max="11013" width="13.875" style="2" customWidth="1"/>
    <col min="11014" max="11014" width="3.625" style="2" customWidth="1"/>
    <col min="11015" max="11015" width="11.25" style="2" customWidth="1"/>
    <col min="11016" max="11016" width="8" style="2" customWidth="1"/>
    <col min="11017" max="11017" width="7.5" style="2" customWidth="1"/>
    <col min="11018" max="11018" width="15.875" style="2" customWidth="1"/>
    <col min="11019" max="11019" width="6" style="2" customWidth="1"/>
    <col min="11020" max="11022" width="9.25" style="2" customWidth="1"/>
    <col min="11023" max="11035" width="6.5" style="2" customWidth="1"/>
    <col min="11036" max="11264" width="9" style="2"/>
    <col min="11265" max="11265" width="6.25" style="2" customWidth="1"/>
    <col min="11266" max="11266" width="14" style="2" customWidth="1"/>
    <col min="11267" max="11268" width="8" style="2" customWidth="1"/>
    <col min="11269" max="11269" width="13.875" style="2" customWidth="1"/>
    <col min="11270" max="11270" width="3.625" style="2" customWidth="1"/>
    <col min="11271" max="11271" width="11.25" style="2" customWidth="1"/>
    <col min="11272" max="11272" width="8" style="2" customWidth="1"/>
    <col min="11273" max="11273" width="7.5" style="2" customWidth="1"/>
    <col min="11274" max="11274" width="15.875" style="2" customWidth="1"/>
    <col min="11275" max="11275" width="6" style="2" customWidth="1"/>
    <col min="11276" max="11278" width="9.25" style="2" customWidth="1"/>
    <col min="11279" max="11291" width="6.5" style="2" customWidth="1"/>
    <col min="11292" max="11520" width="9" style="2"/>
    <col min="11521" max="11521" width="6.25" style="2" customWidth="1"/>
    <col min="11522" max="11522" width="14" style="2" customWidth="1"/>
    <col min="11523" max="11524" width="8" style="2" customWidth="1"/>
    <col min="11525" max="11525" width="13.875" style="2" customWidth="1"/>
    <col min="11526" max="11526" width="3.625" style="2" customWidth="1"/>
    <col min="11527" max="11527" width="11.25" style="2" customWidth="1"/>
    <col min="11528" max="11528" width="8" style="2" customWidth="1"/>
    <col min="11529" max="11529" width="7.5" style="2" customWidth="1"/>
    <col min="11530" max="11530" width="15.875" style="2" customWidth="1"/>
    <col min="11531" max="11531" width="6" style="2" customWidth="1"/>
    <col min="11532" max="11534" width="9.25" style="2" customWidth="1"/>
    <col min="11535" max="11547" width="6.5" style="2" customWidth="1"/>
    <col min="11548" max="11776" width="9" style="2"/>
    <col min="11777" max="11777" width="6.25" style="2" customWidth="1"/>
    <col min="11778" max="11778" width="14" style="2" customWidth="1"/>
    <col min="11779" max="11780" width="8" style="2" customWidth="1"/>
    <col min="11781" max="11781" width="13.875" style="2" customWidth="1"/>
    <col min="11782" max="11782" width="3.625" style="2" customWidth="1"/>
    <col min="11783" max="11783" width="11.25" style="2" customWidth="1"/>
    <col min="11784" max="11784" width="8" style="2" customWidth="1"/>
    <col min="11785" max="11785" width="7.5" style="2" customWidth="1"/>
    <col min="11786" max="11786" width="15.875" style="2" customWidth="1"/>
    <col min="11787" max="11787" width="6" style="2" customWidth="1"/>
    <col min="11788" max="11790" width="9.25" style="2" customWidth="1"/>
    <col min="11791" max="11803" width="6.5" style="2" customWidth="1"/>
    <col min="11804" max="12032" width="9" style="2"/>
    <col min="12033" max="12033" width="6.25" style="2" customWidth="1"/>
    <col min="12034" max="12034" width="14" style="2" customWidth="1"/>
    <col min="12035" max="12036" width="8" style="2" customWidth="1"/>
    <col min="12037" max="12037" width="13.875" style="2" customWidth="1"/>
    <col min="12038" max="12038" width="3.625" style="2" customWidth="1"/>
    <col min="12039" max="12039" width="11.25" style="2" customWidth="1"/>
    <col min="12040" max="12040" width="8" style="2" customWidth="1"/>
    <col min="12041" max="12041" width="7.5" style="2" customWidth="1"/>
    <col min="12042" max="12042" width="15.875" style="2" customWidth="1"/>
    <col min="12043" max="12043" width="6" style="2" customWidth="1"/>
    <col min="12044" max="12046" width="9.25" style="2" customWidth="1"/>
    <col min="12047" max="12059" width="6.5" style="2" customWidth="1"/>
    <col min="12060" max="12288" width="9" style="2"/>
    <col min="12289" max="12289" width="6.25" style="2" customWidth="1"/>
    <col min="12290" max="12290" width="14" style="2" customWidth="1"/>
    <col min="12291" max="12292" width="8" style="2" customWidth="1"/>
    <col min="12293" max="12293" width="13.875" style="2" customWidth="1"/>
    <col min="12294" max="12294" width="3.625" style="2" customWidth="1"/>
    <col min="12295" max="12295" width="11.25" style="2" customWidth="1"/>
    <col min="12296" max="12296" width="8" style="2" customWidth="1"/>
    <col min="12297" max="12297" width="7.5" style="2" customWidth="1"/>
    <col min="12298" max="12298" width="15.875" style="2" customWidth="1"/>
    <col min="12299" max="12299" width="6" style="2" customWidth="1"/>
    <col min="12300" max="12302" width="9.25" style="2" customWidth="1"/>
    <col min="12303" max="12315" width="6.5" style="2" customWidth="1"/>
    <col min="12316" max="12544" width="9" style="2"/>
    <col min="12545" max="12545" width="6.25" style="2" customWidth="1"/>
    <col min="12546" max="12546" width="14" style="2" customWidth="1"/>
    <col min="12547" max="12548" width="8" style="2" customWidth="1"/>
    <col min="12549" max="12549" width="13.875" style="2" customWidth="1"/>
    <col min="12550" max="12550" width="3.625" style="2" customWidth="1"/>
    <col min="12551" max="12551" width="11.25" style="2" customWidth="1"/>
    <col min="12552" max="12552" width="8" style="2" customWidth="1"/>
    <col min="12553" max="12553" width="7.5" style="2" customWidth="1"/>
    <col min="12554" max="12554" width="15.875" style="2" customWidth="1"/>
    <col min="12555" max="12555" width="6" style="2" customWidth="1"/>
    <col min="12556" max="12558" width="9.25" style="2" customWidth="1"/>
    <col min="12559" max="12571" width="6.5" style="2" customWidth="1"/>
    <col min="12572" max="12800" width="9" style="2"/>
    <col min="12801" max="12801" width="6.25" style="2" customWidth="1"/>
    <col min="12802" max="12802" width="14" style="2" customWidth="1"/>
    <col min="12803" max="12804" width="8" style="2" customWidth="1"/>
    <col min="12805" max="12805" width="13.875" style="2" customWidth="1"/>
    <col min="12806" max="12806" width="3.625" style="2" customWidth="1"/>
    <col min="12807" max="12807" width="11.25" style="2" customWidth="1"/>
    <col min="12808" max="12808" width="8" style="2" customWidth="1"/>
    <col min="12809" max="12809" width="7.5" style="2" customWidth="1"/>
    <col min="12810" max="12810" width="15.875" style="2" customWidth="1"/>
    <col min="12811" max="12811" width="6" style="2" customWidth="1"/>
    <col min="12812" max="12814" width="9.25" style="2" customWidth="1"/>
    <col min="12815" max="12827" width="6.5" style="2" customWidth="1"/>
    <col min="12828" max="13056" width="9" style="2"/>
    <col min="13057" max="13057" width="6.25" style="2" customWidth="1"/>
    <col min="13058" max="13058" width="14" style="2" customWidth="1"/>
    <col min="13059" max="13060" width="8" style="2" customWidth="1"/>
    <col min="13061" max="13061" width="13.875" style="2" customWidth="1"/>
    <col min="13062" max="13062" width="3.625" style="2" customWidth="1"/>
    <col min="13063" max="13063" width="11.25" style="2" customWidth="1"/>
    <col min="13064" max="13064" width="8" style="2" customWidth="1"/>
    <col min="13065" max="13065" width="7.5" style="2" customWidth="1"/>
    <col min="13066" max="13066" width="15.875" style="2" customWidth="1"/>
    <col min="13067" max="13067" width="6" style="2" customWidth="1"/>
    <col min="13068" max="13070" width="9.25" style="2" customWidth="1"/>
    <col min="13071" max="13083" width="6.5" style="2" customWidth="1"/>
    <col min="13084" max="13312" width="9" style="2"/>
    <col min="13313" max="13313" width="6.25" style="2" customWidth="1"/>
    <col min="13314" max="13314" width="14" style="2" customWidth="1"/>
    <col min="13315" max="13316" width="8" style="2" customWidth="1"/>
    <col min="13317" max="13317" width="13.875" style="2" customWidth="1"/>
    <col min="13318" max="13318" width="3.625" style="2" customWidth="1"/>
    <col min="13319" max="13319" width="11.25" style="2" customWidth="1"/>
    <col min="13320" max="13320" width="8" style="2" customWidth="1"/>
    <col min="13321" max="13321" width="7.5" style="2" customWidth="1"/>
    <col min="13322" max="13322" width="15.875" style="2" customWidth="1"/>
    <col min="13323" max="13323" width="6" style="2" customWidth="1"/>
    <col min="13324" max="13326" width="9.25" style="2" customWidth="1"/>
    <col min="13327" max="13339" width="6.5" style="2" customWidth="1"/>
    <col min="13340" max="13568" width="9" style="2"/>
    <col min="13569" max="13569" width="6.25" style="2" customWidth="1"/>
    <col min="13570" max="13570" width="14" style="2" customWidth="1"/>
    <col min="13571" max="13572" width="8" style="2" customWidth="1"/>
    <col min="13573" max="13573" width="13.875" style="2" customWidth="1"/>
    <col min="13574" max="13574" width="3.625" style="2" customWidth="1"/>
    <col min="13575" max="13575" width="11.25" style="2" customWidth="1"/>
    <col min="13576" max="13576" width="8" style="2" customWidth="1"/>
    <col min="13577" max="13577" width="7.5" style="2" customWidth="1"/>
    <col min="13578" max="13578" width="15.875" style="2" customWidth="1"/>
    <col min="13579" max="13579" width="6" style="2" customWidth="1"/>
    <col min="13580" max="13582" width="9.25" style="2" customWidth="1"/>
    <col min="13583" max="13595" width="6.5" style="2" customWidth="1"/>
    <col min="13596" max="13824" width="9" style="2"/>
    <col min="13825" max="13825" width="6.25" style="2" customWidth="1"/>
    <col min="13826" max="13826" width="14" style="2" customWidth="1"/>
    <col min="13827" max="13828" width="8" style="2" customWidth="1"/>
    <col min="13829" max="13829" width="13.875" style="2" customWidth="1"/>
    <col min="13830" max="13830" width="3.625" style="2" customWidth="1"/>
    <col min="13831" max="13831" width="11.25" style="2" customWidth="1"/>
    <col min="13832" max="13832" width="8" style="2" customWidth="1"/>
    <col min="13833" max="13833" width="7.5" style="2" customWidth="1"/>
    <col min="13834" max="13834" width="15.875" style="2" customWidth="1"/>
    <col min="13835" max="13835" width="6" style="2" customWidth="1"/>
    <col min="13836" max="13838" width="9.25" style="2" customWidth="1"/>
    <col min="13839" max="13851" width="6.5" style="2" customWidth="1"/>
    <col min="13852" max="14080" width="9" style="2"/>
    <col min="14081" max="14081" width="6.25" style="2" customWidth="1"/>
    <col min="14082" max="14082" width="14" style="2" customWidth="1"/>
    <col min="14083" max="14084" width="8" style="2" customWidth="1"/>
    <col min="14085" max="14085" width="13.875" style="2" customWidth="1"/>
    <col min="14086" max="14086" width="3.625" style="2" customWidth="1"/>
    <col min="14087" max="14087" width="11.25" style="2" customWidth="1"/>
    <col min="14088" max="14088" width="8" style="2" customWidth="1"/>
    <col min="14089" max="14089" width="7.5" style="2" customWidth="1"/>
    <col min="14090" max="14090" width="15.875" style="2" customWidth="1"/>
    <col min="14091" max="14091" width="6" style="2" customWidth="1"/>
    <col min="14092" max="14094" width="9.25" style="2" customWidth="1"/>
    <col min="14095" max="14107" width="6.5" style="2" customWidth="1"/>
    <col min="14108" max="14336" width="9" style="2"/>
    <col min="14337" max="14337" width="6.25" style="2" customWidth="1"/>
    <col min="14338" max="14338" width="14" style="2" customWidth="1"/>
    <col min="14339" max="14340" width="8" style="2" customWidth="1"/>
    <col min="14341" max="14341" width="13.875" style="2" customWidth="1"/>
    <col min="14342" max="14342" width="3.625" style="2" customWidth="1"/>
    <col min="14343" max="14343" width="11.25" style="2" customWidth="1"/>
    <col min="14344" max="14344" width="8" style="2" customWidth="1"/>
    <col min="14345" max="14345" width="7.5" style="2" customWidth="1"/>
    <col min="14346" max="14346" width="15.875" style="2" customWidth="1"/>
    <col min="14347" max="14347" width="6" style="2" customWidth="1"/>
    <col min="14348" max="14350" width="9.25" style="2" customWidth="1"/>
    <col min="14351" max="14363" width="6.5" style="2" customWidth="1"/>
    <col min="14364" max="14592" width="9" style="2"/>
    <col min="14593" max="14593" width="6.25" style="2" customWidth="1"/>
    <col min="14594" max="14594" width="14" style="2" customWidth="1"/>
    <col min="14595" max="14596" width="8" style="2" customWidth="1"/>
    <col min="14597" max="14597" width="13.875" style="2" customWidth="1"/>
    <col min="14598" max="14598" width="3.625" style="2" customWidth="1"/>
    <col min="14599" max="14599" width="11.25" style="2" customWidth="1"/>
    <col min="14600" max="14600" width="8" style="2" customWidth="1"/>
    <col min="14601" max="14601" width="7.5" style="2" customWidth="1"/>
    <col min="14602" max="14602" width="15.875" style="2" customWidth="1"/>
    <col min="14603" max="14603" width="6" style="2" customWidth="1"/>
    <col min="14604" max="14606" width="9.25" style="2" customWidth="1"/>
    <col min="14607" max="14619" width="6.5" style="2" customWidth="1"/>
    <col min="14620" max="14848" width="9" style="2"/>
    <col min="14849" max="14849" width="6.25" style="2" customWidth="1"/>
    <col min="14850" max="14850" width="14" style="2" customWidth="1"/>
    <col min="14851" max="14852" width="8" style="2" customWidth="1"/>
    <col min="14853" max="14853" width="13.875" style="2" customWidth="1"/>
    <col min="14854" max="14854" width="3.625" style="2" customWidth="1"/>
    <col min="14855" max="14855" width="11.25" style="2" customWidth="1"/>
    <col min="14856" max="14856" width="8" style="2" customWidth="1"/>
    <col min="14857" max="14857" width="7.5" style="2" customWidth="1"/>
    <col min="14858" max="14858" width="15.875" style="2" customWidth="1"/>
    <col min="14859" max="14859" width="6" style="2" customWidth="1"/>
    <col min="14860" max="14862" width="9.25" style="2" customWidth="1"/>
    <col min="14863" max="14875" width="6.5" style="2" customWidth="1"/>
    <col min="14876" max="15104" width="9" style="2"/>
    <col min="15105" max="15105" width="6.25" style="2" customWidth="1"/>
    <col min="15106" max="15106" width="14" style="2" customWidth="1"/>
    <col min="15107" max="15108" width="8" style="2" customWidth="1"/>
    <col min="15109" max="15109" width="13.875" style="2" customWidth="1"/>
    <col min="15110" max="15110" width="3.625" style="2" customWidth="1"/>
    <col min="15111" max="15111" width="11.25" style="2" customWidth="1"/>
    <col min="15112" max="15112" width="8" style="2" customWidth="1"/>
    <col min="15113" max="15113" width="7.5" style="2" customWidth="1"/>
    <col min="15114" max="15114" width="15.875" style="2" customWidth="1"/>
    <col min="15115" max="15115" width="6" style="2" customWidth="1"/>
    <col min="15116" max="15118" width="9.25" style="2" customWidth="1"/>
    <col min="15119" max="15131" width="6.5" style="2" customWidth="1"/>
    <col min="15132" max="15360" width="9" style="2"/>
    <col min="15361" max="15361" width="6.25" style="2" customWidth="1"/>
    <col min="15362" max="15362" width="14" style="2" customWidth="1"/>
    <col min="15363" max="15364" width="8" style="2" customWidth="1"/>
    <col min="15365" max="15365" width="13.875" style="2" customWidth="1"/>
    <col min="15366" max="15366" width="3.625" style="2" customWidth="1"/>
    <col min="15367" max="15367" width="11.25" style="2" customWidth="1"/>
    <col min="15368" max="15368" width="8" style="2" customWidth="1"/>
    <col min="15369" max="15369" width="7.5" style="2" customWidth="1"/>
    <col min="15370" max="15370" width="15.875" style="2" customWidth="1"/>
    <col min="15371" max="15371" width="6" style="2" customWidth="1"/>
    <col min="15372" max="15374" width="9.25" style="2" customWidth="1"/>
    <col min="15375" max="15387" width="6.5" style="2" customWidth="1"/>
    <col min="15388" max="15616" width="9" style="2"/>
    <col min="15617" max="15617" width="6.25" style="2" customWidth="1"/>
    <col min="15618" max="15618" width="14" style="2" customWidth="1"/>
    <col min="15619" max="15620" width="8" style="2" customWidth="1"/>
    <col min="15621" max="15621" width="13.875" style="2" customWidth="1"/>
    <col min="15622" max="15622" width="3.625" style="2" customWidth="1"/>
    <col min="15623" max="15623" width="11.25" style="2" customWidth="1"/>
    <col min="15624" max="15624" width="8" style="2" customWidth="1"/>
    <col min="15625" max="15625" width="7.5" style="2" customWidth="1"/>
    <col min="15626" max="15626" width="15.875" style="2" customWidth="1"/>
    <col min="15627" max="15627" width="6" style="2" customWidth="1"/>
    <col min="15628" max="15630" width="9.25" style="2" customWidth="1"/>
    <col min="15631" max="15643" width="6.5" style="2" customWidth="1"/>
    <col min="15644" max="15872" width="9" style="2"/>
    <col min="15873" max="15873" width="6.25" style="2" customWidth="1"/>
    <col min="15874" max="15874" width="14" style="2" customWidth="1"/>
    <col min="15875" max="15876" width="8" style="2" customWidth="1"/>
    <col min="15877" max="15877" width="13.875" style="2" customWidth="1"/>
    <col min="15878" max="15878" width="3.625" style="2" customWidth="1"/>
    <col min="15879" max="15879" width="11.25" style="2" customWidth="1"/>
    <col min="15880" max="15880" width="8" style="2" customWidth="1"/>
    <col min="15881" max="15881" width="7.5" style="2" customWidth="1"/>
    <col min="15882" max="15882" width="15.875" style="2" customWidth="1"/>
    <col min="15883" max="15883" width="6" style="2" customWidth="1"/>
    <col min="15884" max="15886" width="9.25" style="2" customWidth="1"/>
    <col min="15887" max="15899" width="6.5" style="2" customWidth="1"/>
    <col min="15900" max="16128" width="9" style="2"/>
    <col min="16129" max="16129" width="6.25" style="2" customWidth="1"/>
    <col min="16130" max="16130" width="14" style="2" customWidth="1"/>
    <col min="16131" max="16132" width="8" style="2" customWidth="1"/>
    <col min="16133" max="16133" width="13.875" style="2" customWidth="1"/>
    <col min="16134" max="16134" width="3.625" style="2" customWidth="1"/>
    <col min="16135" max="16135" width="11.25" style="2" customWidth="1"/>
    <col min="16136" max="16136" width="8" style="2" customWidth="1"/>
    <col min="16137" max="16137" width="7.5" style="2" customWidth="1"/>
    <col min="16138" max="16138" width="15.875" style="2" customWidth="1"/>
    <col min="16139" max="16139" width="6" style="2" customWidth="1"/>
    <col min="16140" max="16142" width="9.25" style="2" customWidth="1"/>
    <col min="16143" max="16155" width="6.5" style="2" customWidth="1"/>
    <col min="16156" max="16384" width="9" style="2"/>
  </cols>
  <sheetData>
    <row r="1" spans="1:27" ht="21" customHeight="1">
      <c r="A1" s="611" t="s">
        <v>61</v>
      </c>
      <c r="B1" s="611"/>
      <c r="C1" s="611"/>
      <c r="D1" s="611"/>
      <c r="E1" s="611"/>
      <c r="F1" s="611"/>
      <c r="G1" s="611"/>
      <c r="H1" s="611"/>
      <c r="I1" s="611"/>
      <c r="J1" s="611"/>
      <c r="K1" s="611"/>
      <c r="L1" s="468" t="s">
        <v>224</v>
      </c>
      <c r="M1" s="469"/>
      <c r="N1" s="470"/>
      <c r="O1" s="477" t="str">
        <f>IF(入力シート!$C$91=0,"",入力シート!$C$91)</f>
        <v/>
      </c>
      <c r="P1" s="478"/>
      <c r="Q1" s="478"/>
      <c r="R1" s="478"/>
      <c r="S1" s="478"/>
      <c r="T1" s="478"/>
      <c r="U1" s="478"/>
      <c r="V1" s="478"/>
      <c r="W1" s="478"/>
      <c r="X1" s="478"/>
      <c r="Y1" s="478"/>
      <c r="Z1" s="478"/>
      <c r="AA1" s="479"/>
    </row>
    <row r="2" spans="1:27" ht="21" customHeight="1" thickBot="1">
      <c r="A2" s="611"/>
      <c r="B2" s="611"/>
      <c r="C2" s="611"/>
      <c r="D2" s="611"/>
      <c r="E2" s="611"/>
      <c r="F2" s="611"/>
      <c r="G2" s="611"/>
      <c r="H2" s="611"/>
      <c r="I2" s="611"/>
      <c r="J2" s="611"/>
      <c r="K2" s="611"/>
      <c r="L2" s="471"/>
      <c r="M2" s="472"/>
      <c r="N2" s="473"/>
      <c r="O2" s="438"/>
      <c r="P2" s="439"/>
      <c r="Q2" s="439"/>
      <c r="R2" s="439"/>
      <c r="S2" s="439"/>
      <c r="T2" s="439"/>
      <c r="U2" s="439"/>
      <c r="V2" s="439"/>
      <c r="W2" s="439"/>
      <c r="X2" s="439"/>
      <c r="Y2" s="439"/>
      <c r="Z2" s="439"/>
      <c r="AA2" s="440"/>
    </row>
    <row r="3" spans="1:27" ht="12.75" customHeight="1">
      <c r="A3" s="612" t="s">
        <v>216</v>
      </c>
      <c r="B3" s="613"/>
      <c r="C3" s="627" t="str">
        <f>IF(入力シート!$D$6="事業設計工学コース","1",IF(入力シート!$D$7="事業設計工学コース","2",""))</f>
        <v/>
      </c>
      <c r="D3" s="568" t="s">
        <v>278</v>
      </c>
      <c r="E3" s="569"/>
      <c r="F3" s="569"/>
      <c r="G3" s="535" t="s">
        <v>273</v>
      </c>
      <c r="H3" s="535"/>
      <c r="I3" s="576" t="str">
        <f>IF(入力シート!D8="令和2年10月","○","")</f>
        <v/>
      </c>
      <c r="J3" s="531" t="s">
        <v>243</v>
      </c>
      <c r="K3" s="532"/>
      <c r="L3" s="471"/>
      <c r="M3" s="472"/>
      <c r="N3" s="473"/>
      <c r="O3" s="438"/>
      <c r="P3" s="439"/>
      <c r="Q3" s="439"/>
      <c r="R3" s="439"/>
      <c r="S3" s="439"/>
      <c r="T3" s="439"/>
      <c r="U3" s="439"/>
      <c r="V3" s="439"/>
      <c r="W3" s="439"/>
      <c r="X3" s="439"/>
      <c r="Y3" s="439"/>
      <c r="Z3" s="439"/>
      <c r="AA3" s="440"/>
    </row>
    <row r="4" spans="1:27" ht="12.75" customHeight="1">
      <c r="A4" s="614"/>
      <c r="B4" s="615"/>
      <c r="C4" s="628"/>
      <c r="D4" s="570"/>
      <c r="E4" s="571"/>
      <c r="F4" s="571"/>
      <c r="G4" s="536"/>
      <c r="H4" s="536"/>
      <c r="I4" s="577"/>
      <c r="J4" s="533"/>
      <c r="K4" s="534"/>
      <c r="L4" s="471"/>
      <c r="M4" s="472"/>
      <c r="N4" s="473"/>
      <c r="O4" s="438"/>
      <c r="P4" s="439"/>
      <c r="Q4" s="439"/>
      <c r="R4" s="439"/>
      <c r="S4" s="439"/>
      <c r="T4" s="439"/>
      <c r="U4" s="439"/>
      <c r="V4" s="439"/>
      <c r="W4" s="439"/>
      <c r="X4" s="439"/>
      <c r="Y4" s="439"/>
      <c r="Z4" s="439"/>
      <c r="AA4" s="440"/>
    </row>
    <row r="5" spans="1:27" ht="12.75" customHeight="1">
      <c r="A5" s="625" t="s">
        <v>269</v>
      </c>
      <c r="B5" s="626"/>
      <c r="C5" s="529" t="str">
        <f>IF(入力シート!$D$6="情報アーキテクチャコース","1",IF(入力シート!$D$7="情報アーキテクチャコース","2",""))</f>
        <v/>
      </c>
      <c r="D5" s="572" t="s">
        <v>279</v>
      </c>
      <c r="E5" s="544"/>
      <c r="F5" s="544"/>
      <c r="G5" s="536"/>
      <c r="H5" s="536"/>
      <c r="I5" s="529" t="str">
        <f>IF(入力シート!D8="令和3年4月","○","")</f>
        <v/>
      </c>
      <c r="J5" s="544" t="s">
        <v>244</v>
      </c>
      <c r="K5" s="545"/>
      <c r="L5" s="471"/>
      <c r="M5" s="472"/>
      <c r="N5" s="473"/>
      <c r="O5" s="438"/>
      <c r="P5" s="439"/>
      <c r="Q5" s="439"/>
      <c r="R5" s="439"/>
      <c r="S5" s="439"/>
      <c r="T5" s="439"/>
      <c r="U5" s="439"/>
      <c r="V5" s="439"/>
      <c r="W5" s="439"/>
      <c r="X5" s="439"/>
      <c r="Y5" s="439"/>
      <c r="Z5" s="439"/>
      <c r="AA5" s="440"/>
    </row>
    <row r="6" spans="1:27" ht="12.75" customHeight="1">
      <c r="A6" s="625"/>
      <c r="B6" s="626"/>
      <c r="C6" s="577"/>
      <c r="D6" s="567"/>
      <c r="E6" s="533"/>
      <c r="F6" s="533"/>
      <c r="G6" s="537"/>
      <c r="H6" s="537"/>
      <c r="I6" s="530"/>
      <c r="J6" s="485"/>
      <c r="K6" s="486"/>
      <c r="L6" s="471"/>
      <c r="M6" s="472"/>
      <c r="N6" s="473"/>
      <c r="O6" s="438"/>
      <c r="P6" s="439"/>
      <c r="Q6" s="439"/>
      <c r="R6" s="439"/>
      <c r="S6" s="439"/>
      <c r="T6" s="439"/>
      <c r="U6" s="439"/>
      <c r="V6" s="439"/>
      <c r="W6" s="439"/>
      <c r="X6" s="439"/>
      <c r="Y6" s="439"/>
      <c r="Z6" s="439"/>
      <c r="AA6" s="440"/>
    </row>
    <row r="7" spans="1:27" ht="12.75" customHeight="1">
      <c r="A7" s="625"/>
      <c r="B7" s="626"/>
      <c r="C7" s="529" t="str">
        <f>IF(入力シート!$D$6="創造技術コース","1",IF(入力シート!$D$7="創造技術コース","2",""))</f>
        <v/>
      </c>
      <c r="D7" s="572" t="s">
        <v>280</v>
      </c>
      <c r="E7" s="544"/>
      <c r="F7" s="573"/>
      <c r="G7" s="538"/>
      <c r="H7" s="539"/>
      <c r="I7" s="539"/>
      <c r="J7" s="539"/>
      <c r="K7" s="540"/>
      <c r="L7" s="471"/>
      <c r="M7" s="472"/>
      <c r="N7" s="473"/>
      <c r="O7" s="438"/>
      <c r="P7" s="439"/>
      <c r="Q7" s="439"/>
      <c r="R7" s="439"/>
      <c r="S7" s="439"/>
      <c r="T7" s="439"/>
      <c r="U7" s="439"/>
      <c r="V7" s="439"/>
      <c r="W7" s="439"/>
      <c r="X7" s="439"/>
      <c r="Y7" s="439"/>
      <c r="Z7" s="439"/>
      <c r="AA7" s="440"/>
    </row>
    <row r="8" spans="1:27" ht="12.75" customHeight="1" thickBot="1">
      <c r="A8" s="625"/>
      <c r="B8" s="626"/>
      <c r="C8" s="530"/>
      <c r="D8" s="574"/>
      <c r="E8" s="485"/>
      <c r="F8" s="575"/>
      <c r="G8" s="541"/>
      <c r="H8" s="542"/>
      <c r="I8" s="542"/>
      <c r="J8" s="542"/>
      <c r="K8" s="543"/>
      <c r="L8" s="471"/>
      <c r="M8" s="472"/>
      <c r="N8" s="473"/>
      <c r="O8" s="438"/>
      <c r="P8" s="439"/>
      <c r="Q8" s="439"/>
      <c r="R8" s="439"/>
      <c r="S8" s="439"/>
      <c r="T8" s="439"/>
      <c r="U8" s="439"/>
      <c r="V8" s="439"/>
      <c r="W8" s="439"/>
      <c r="X8" s="439"/>
      <c r="Y8" s="439"/>
      <c r="Z8" s="439"/>
      <c r="AA8" s="440"/>
    </row>
    <row r="9" spans="1:27" ht="12.75" customHeight="1">
      <c r="A9" s="612" t="s">
        <v>256</v>
      </c>
      <c r="B9" s="620"/>
      <c r="C9" s="578" t="str">
        <f>IF(入力シート!D9="第1期","○","")</f>
        <v/>
      </c>
      <c r="D9" s="566" t="s">
        <v>253</v>
      </c>
      <c r="E9" s="531"/>
      <c r="F9" s="531"/>
      <c r="G9" s="531"/>
      <c r="H9" s="630" t="str">
        <f>IF(入力シート!D9="第4期","○","")</f>
        <v/>
      </c>
      <c r="I9" s="632" t="s">
        <v>267</v>
      </c>
      <c r="J9" s="632"/>
      <c r="K9" s="633"/>
      <c r="L9" s="471"/>
      <c r="M9" s="472"/>
      <c r="N9" s="473"/>
      <c r="O9" s="438"/>
      <c r="P9" s="439"/>
      <c r="Q9" s="439"/>
      <c r="R9" s="439"/>
      <c r="S9" s="439"/>
      <c r="T9" s="439"/>
      <c r="U9" s="439"/>
      <c r="V9" s="439"/>
      <c r="W9" s="439"/>
      <c r="X9" s="439"/>
      <c r="Y9" s="439"/>
      <c r="Z9" s="439"/>
      <c r="AA9" s="440"/>
    </row>
    <row r="10" spans="1:27" ht="12.75" customHeight="1">
      <c r="A10" s="621"/>
      <c r="B10" s="622"/>
      <c r="C10" s="579"/>
      <c r="D10" s="567"/>
      <c r="E10" s="533"/>
      <c r="F10" s="533"/>
      <c r="G10" s="533"/>
      <c r="H10" s="631"/>
      <c r="I10" s="558"/>
      <c r="J10" s="558"/>
      <c r="K10" s="559"/>
      <c r="L10" s="471"/>
      <c r="M10" s="472"/>
      <c r="N10" s="473"/>
      <c r="O10" s="438"/>
      <c r="P10" s="439"/>
      <c r="Q10" s="439"/>
      <c r="R10" s="439"/>
      <c r="S10" s="439"/>
      <c r="T10" s="439"/>
      <c r="U10" s="439"/>
      <c r="V10" s="439"/>
      <c r="W10" s="439"/>
      <c r="X10" s="439"/>
      <c r="Y10" s="439"/>
      <c r="Z10" s="439"/>
      <c r="AA10" s="440"/>
    </row>
    <row r="11" spans="1:27" ht="12.75" customHeight="1">
      <c r="A11" s="621"/>
      <c r="B11" s="622"/>
      <c r="C11" s="579" t="str">
        <f>IF(入力シート!D9="第2期","○","")</f>
        <v/>
      </c>
      <c r="D11" s="572" t="s">
        <v>254</v>
      </c>
      <c r="E11" s="544"/>
      <c r="F11" s="544"/>
      <c r="G11" s="544"/>
      <c r="H11" s="631" t="str">
        <f>IF(入力シート!D9="第5期","○","")</f>
        <v/>
      </c>
      <c r="I11" s="558" t="s">
        <v>268</v>
      </c>
      <c r="J11" s="558"/>
      <c r="K11" s="559"/>
      <c r="L11" s="471"/>
      <c r="M11" s="472"/>
      <c r="N11" s="473"/>
      <c r="O11" s="438"/>
      <c r="P11" s="439"/>
      <c r="Q11" s="439"/>
      <c r="R11" s="439"/>
      <c r="S11" s="439"/>
      <c r="T11" s="439"/>
      <c r="U11" s="439"/>
      <c r="V11" s="439"/>
      <c r="W11" s="439"/>
      <c r="X11" s="439"/>
      <c r="Y11" s="439"/>
      <c r="Z11" s="439"/>
      <c r="AA11" s="440"/>
    </row>
    <row r="12" spans="1:27" ht="12.75" customHeight="1">
      <c r="A12" s="621"/>
      <c r="B12" s="622"/>
      <c r="C12" s="580"/>
      <c r="D12" s="567"/>
      <c r="E12" s="533"/>
      <c r="F12" s="533"/>
      <c r="G12" s="533"/>
      <c r="H12" s="631"/>
      <c r="I12" s="558"/>
      <c r="J12" s="558"/>
      <c r="K12" s="559"/>
      <c r="L12" s="471"/>
      <c r="M12" s="472"/>
      <c r="N12" s="473"/>
      <c r="O12" s="438"/>
      <c r="P12" s="439"/>
      <c r="Q12" s="439"/>
      <c r="R12" s="439"/>
      <c r="S12" s="439"/>
      <c r="T12" s="439"/>
      <c r="U12" s="439"/>
      <c r="V12" s="439"/>
      <c r="W12" s="439"/>
      <c r="X12" s="439"/>
      <c r="Y12" s="439"/>
      <c r="Z12" s="439"/>
      <c r="AA12" s="440"/>
    </row>
    <row r="13" spans="1:27" ht="12.75" customHeight="1">
      <c r="A13" s="621"/>
      <c r="B13" s="622"/>
      <c r="C13" s="579" t="str">
        <f>IF(入力シート!D9="第3期","○","")</f>
        <v/>
      </c>
      <c r="D13" s="572" t="s">
        <v>255</v>
      </c>
      <c r="E13" s="544"/>
      <c r="F13" s="544"/>
      <c r="G13" s="544"/>
      <c r="H13" s="560"/>
      <c r="I13" s="561"/>
      <c r="J13" s="561"/>
      <c r="K13" s="562"/>
      <c r="L13" s="471"/>
      <c r="M13" s="472"/>
      <c r="N13" s="473"/>
      <c r="O13" s="438"/>
      <c r="P13" s="439"/>
      <c r="Q13" s="439"/>
      <c r="R13" s="439"/>
      <c r="S13" s="439"/>
      <c r="T13" s="439"/>
      <c r="U13" s="439"/>
      <c r="V13" s="439"/>
      <c r="W13" s="439"/>
      <c r="X13" s="439"/>
      <c r="Y13" s="439"/>
      <c r="Z13" s="439"/>
      <c r="AA13" s="440"/>
    </row>
    <row r="14" spans="1:27" ht="12.75" customHeight="1" thickBot="1">
      <c r="A14" s="623"/>
      <c r="B14" s="624"/>
      <c r="C14" s="619"/>
      <c r="D14" s="629"/>
      <c r="E14" s="593"/>
      <c r="F14" s="593"/>
      <c r="G14" s="593"/>
      <c r="H14" s="563"/>
      <c r="I14" s="564"/>
      <c r="J14" s="564"/>
      <c r="K14" s="565"/>
      <c r="L14" s="471"/>
      <c r="M14" s="472"/>
      <c r="N14" s="473"/>
      <c r="O14" s="438"/>
      <c r="P14" s="439"/>
      <c r="Q14" s="439"/>
      <c r="R14" s="439"/>
      <c r="S14" s="439"/>
      <c r="T14" s="439"/>
      <c r="U14" s="439"/>
      <c r="V14" s="439"/>
      <c r="W14" s="439"/>
      <c r="X14" s="439"/>
      <c r="Y14" s="439"/>
      <c r="Z14" s="439"/>
      <c r="AA14" s="440"/>
    </row>
    <row r="15" spans="1:27" ht="21.75" customHeight="1">
      <c r="A15" s="612" t="s">
        <v>257</v>
      </c>
      <c r="B15" s="620"/>
      <c r="C15" s="86" t="str">
        <f>IF(入力シート!F9="一般入試","○","")</f>
        <v/>
      </c>
      <c r="D15" s="459" t="s">
        <v>245</v>
      </c>
      <c r="E15" s="460"/>
      <c r="F15" s="460"/>
      <c r="G15" s="460"/>
      <c r="H15" s="460"/>
      <c r="I15" s="460"/>
      <c r="J15" s="460"/>
      <c r="K15" s="461"/>
      <c r="L15" s="471"/>
      <c r="M15" s="472"/>
      <c r="N15" s="473"/>
      <c r="O15" s="438"/>
      <c r="P15" s="439"/>
      <c r="Q15" s="439"/>
      <c r="R15" s="439"/>
      <c r="S15" s="439"/>
      <c r="T15" s="439"/>
      <c r="U15" s="439"/>
      <c r="V15" s="439"/>
      <c r="W15" s="439"/>
      <c r="X15" s="439"/>
      <c r="Y15" s="439"/>
      <c r="Z15" s="439"/>
      <c r="AA15" s="440"/>
    </row>
    <row r="16" spans="1:27" ht="21" customHeight="1">
      <c r="A16" s="621"/>
      <c r="B16" s="622"/>
      <c r="C16" s="86" t="str">
        <f>IF(入力シート!F9="自己推薦入試","○","")</f>
        <v/>
      </c>
      <c r="D16" s="462" t="s">
        <v>246</v>
      </c>
      <c r="E16" s="463"/>
      <c r="F16" s="463"/>
      <c r="G16" s="463"/>
      <c r="H16" s="463"/>
      <c r="I16" s="463"/>
      <c r="J16" s="463"/>
      <c r="K16" s="464"/>
      <c r="L16" s="471"/>
      <c r="M16" s="472"/>
      <c r="N16" s="473"/>
      <c r="O16" s="438"/>
      <c r="P16" s="439"/>
      <c r="Q16" s="439"/>
      <c r="R16" s="439"/>
      <c r="S16" s="439"/>
      <c r="T16" s="439"/>
      <c r="U16" s="439"/>
      <c r="V16" s="439"/>
      <c r="W16" s="439"/>
      <c r="X16" s="439"/>
      <c r="Y16" s="439"/>
      <c r="Z16" s="439"/>
      <c r="AA16" s="440"/>
    </row>
    <row r="17" spans="1:27" ht="21" customHeight="1">
      <c r="A17" s="621"/>
      <c r="B17" s="622"/>
      <c r="C17" s="86" t="str">
        <f>IF(入力シート!F9="社会人対象特別入試","○","")</f>
        <v/>
      </c>
      <c r="D17" s="462" t="s">
        <v>247</v>
      </c>
      <c r="E17" s="463"/>
      <c r="F17" s="463"/>
      <c r="G17" s="463"/>
      <c r="H17" s="463"/>
      <c r="I17" s="463"/>
      <c r="J17" s="463"/>
      <c r="K17" s="464"/>
      <c r="L17" s="471"/>
      <c r="M17" s="472"/>
      <c r="N17" s="473"/>
      <c r="O17" s="438"/>
      <c r="P17" s="439"/>
      <c r="Q17" s="439"/>
      <c r="R17" s="439"/>
      <c r="S17" s="439"/>
      <c r="T17" s="439"/>
      <c r="U17" s="439"/>
      <c r="V17" s="439"/>
      <c r="W17" s="439"/>
      <c r="X17" s="439"/>
      <c r="Y17" s="439"/>
      <c r="Z17" s="439"/>
      <c r="AA17" s="440"/>
    </row>
    <row r="18" spans="1:27" ht="21" customHeight="1">
      <c r="A18" s="621"/>
      <c r="B18" s="622"/>
      <c r="C18" s="86" t="str">
        <f>IF(入力シート!F9="高専専攻科対象推薦入試","○","")</f>
        <v/>
      </c>
      <c r="D18" s="462" t="s">
        <v>248</v>
      </c>
      <c r="E18" s="463"/>
      <c r="F18" s="463"/>
      <c r="G18" s="463"/>
      <c r="H18" s="463"/>
      <c r="I18" s="463"/>
      <c r="J18" s="463"/>
      <c r="K18" s="464"/>
      <c r="L18" s="471"/>
      <c r="M18" s="472"/>
      <c r="N18" s="473"/>
      <c r="O18" s="438"/>
      <c r="P18" s="439"/>
      <c r="Q18" s="439"/>
      <c r="R18" s="439"/>
      <c r="S18" s="439"/>
      <c r="T18" s="439"/>
      <c r="U18" s="439"/>
      <c r="V18" s="439"/>
      <c r="W18" s="439"/>
      <c r="X18" s="439"/>
      <c r="Y18" s="439"/>
      <c r="Z18" s="439"/>
      <c r="AA18" s="440"/>
    </row>
    <row r="19" spans="1:27" ht="21" customHeight="1">
      <c r="A19" s="621"/>
      <c r="B19" s="622"/>
      <c r="C19" s="86" t="str">
        <f>IF(入力シート!F9="企業推薦入試","○","")</f>
        <v/>
      </c>
      <c r="D19" s="462" t="s">
        <v>270</v>
      </c>
      <c r="E19" s="463"/>
      <c r="F19" s="463"/>
      <c r="G19" s="463"/>
      <c r="H19" s="463"/>
      <c r="I19" s="463"/>
      <c r="J19" s="463"/>
      <c r="K19" s="464"/>
      <c r="L19" s="471"/>
      <c r="M19" s="472"/>
      <c r="N19" s="473"/>
      <c r="O19" s="438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40"/>
    </row>
    <row r="20" spans="1:27" ht="21" customHeight="1">
      <c r="A20" s="621"/>
      <c r="B20" s="622"/>
      <c r="C20" s="86" t="str">
        <f>IF(入力シート!F9="AIIT単位バンク登録生(科目等履修生)向け入試","○","")</f>
        <v/>
      </c>
      <c r="D20" s="462" t="s">
        <v>271</v>
      </c>
      <c r="E20" s="463"/>
      <c r="F20" s="463"/>
      <c r="G20" s="463"/>
      <c r="H20" s="463"/>
      <c r="I20" s="463"/>
      <c r="J20" s="463"/>
      <c r="K20" s="464"/>
      <c r="L20" s="471"/>
      <c r="M20" s="472"/>
      <c r="N20" s="473"/>
      <c r="O20" s="438"/>
      <c r="P20" s="439"/>
      <c r="Q20" s="439"/>
      <c r="R20" s="439"/>
      <c r="S20" s="439"/>
      <c r="T20" s="439"/>
      <c r="U20" s="439"/>
      <c r="V20" s="439"/>
      <c r="W20" s="439"/>
      <c r="X20" s="439"/>
      <c r="Y20" s="439"/>
      <c r="Z20" s="439"/>
      <c r="AA20" s="440"/>
    </row>
    <row r="21" spans="1:27" ht="21" customHeight="1" thickBot="1">
      <c r="A21" s="623"/>
      <c r="B21" s="624"/>
      <c r="C21" s="87" t="str">
        <f>IF(入力シート!F9="キャリア再開支援入試","○","")</f>
        <v/>
      </c>
      <c r="D21" s="465" t="s">
        <v>272</v>
      </c>
      <c r="E21" s="466"/>
      <c r="F21" s="466"/>
      <c r="G21" s="466"/>
      <c r="H21" s="466"/>
      <c r="I21" s="466"/>
      <c r="J21" s="466"/>
      <c r="K21" s="467"/>
      <c r="L21" s="474"/>
      <c r="M21" s="475"/>
      <c r="N21" s="476"/>
      <c r="O21" s="441"/>
      <c r="P21" s="442"/>
      <c r="Q21" s="442"/>
      <c r="R21" s="442"/>
      <c r="S21" s="442"/>
      <c r="T21" s="442"/>
      <c r="U21" s="442"/>
      <c r="V21" s="442"/>
      <c r="W21" s="442"/>
      <c r="X21" s="442"/>
      <c r="Y21" s="442"/>
      <c r="Z21" s="442"/>
      <c r="AA21" s="443"/>
    </row>
    <row r="22" spans="1:27" ht="20.25" customHeight="1">
      <c r="A22" s="425"/>
      <c r="B22" s="426"/>
      <c r="C22" s="484" t="s">
        <v>62</v>
      </c>
      <c r="D22" s="426"/>
      <c r="E22" s="88" t="s">
        <v>63</v>
      </c>
      <c r="F22" s="484" t="s">
        <v>64</v>
      </c>
      <c r="G22" s="426"/>
      <c r="H22" s="484" t="s">
        <v>65</v>
      </c>
      <c r="I22" s="426"/>
      <c r="J22" s="549" t="str">
        <f>CONCATENATE(入力シート!D18," 年 ",入力シート!G18," 月 ",入力シート!I18," 日")</f>
        <v xml:space="preserve"> 年  月  日</v>
      </c>
      <c r="K22" s="550"/>
      <c r="L22" s="496" t="s">
        <v>217</v>
      </c>
      <c r="M22" s="497"/>
      <c r="N22" s="498"/>
      <c r="O22" s="435" t="str">
        <f>IF(入力シート!$C$93=0,"",入力シート!$C$93)</f>
        <v/>
      </c>
      <c r="P22" s="436"/>
      <c r="Q22" s="436"/>
      <c r="R22" s="436"/>
      <c r="S22" s="436"/>
      <c r="T22" s="436"/>
      <c r="U22" s="436"/>
      <c r="V22" s="436"/>
      <c r="W22" s="436"/>
      <c r="X22" s="436"/>
      <c r="Y22" s="436"/>
      <c r="Z22" s="436"/>
      <c r="AA22" s="437"/>
    </row>
    <row r="23" spans="1:27" ht="19.5" customHeight="1">
      <c r="A23" s="508" t="s">
        <v>66</v>
      </c>
      <c r="B23" s="428"/>
      <c r="C23" s="509" t="str">
        <f>IF(入力シート!$D$12=0,"",入力シート!$D$12)</f>
        <v/>
      </c>
      <c r="D23" s="510"/>
      <c r="E23" s="89" t="str">
        <f>IF(入力シート!$D$14=0,"",入力シート!$D$14)</f>
        <v/>
      </c>
      <c r="F23" s="509" t="str">
        <f>IF(入力シート!$H$12=0,"",入力シート!$H$12)</f>
        <v/>
      </c>
      <c r="G23" s="510"/>
      <c r="H23" s="427" t="s">
        <v>9</v>
      </c>
      <c r="I23" s="428"/>
      <c r="J23" s="90" t="str">
        <f>IFERROR(IF(入力シート!$O$20="#VALUE!","",入力シート!$O$20),"")</f>
        <v/>
      </c>
      <c r="K23" s="91" t="s">
        <v>137</v>
      </c>
      <c r="L23" s="471"/>
      <c r="M23" s="472"/>
      <c r="N23" s="473"/>
      <c r="O23" s="438"/>
      <c r="P23" s="439"/>
      <c r="Q23" s="439"/>
      <c r="R23" s="439"/>
      <c r="S23" s="439"/>
      <c r="T23" s="439"/>
      <c r="U23" s="439"/>
      <c r="V23" s="439"/>
      <c r="W23" s="439"/>
      <c r="X23" s="439"/>
      <c r="Y23" s="439"/>
      <c r="Z23" s="439"/>
      <c r="AA23" s="440"/>
    </row>
    <row r="24" spans="1:27" ht="39" customHeight="1">
      <c r="A24" s="429" t="s">
        <v>67</v>
      </c>
      <c r="B24" s="430"/>
      <c r="C24" s="444" t="str">
        <f>IF(入力シート!$D$11=0,"",入力シート!$D$11)</f>
        <v/>
      </c>
      <c r="D24" s="445"/>
      <c r="E24" s="511" t="str">
        <f>IF(入力シート!$D$13=0,"",入力シート!$D$13)</f>
        <v/>
      </c>
      <c r="F24" s="444" t="str">
        <f>IF(入力シート!$H$11=0,"",入力シート!$H$11)</f>
        <v/>
      </c>
      <c r="G24" s="445"/>
      <c r="H24" s="427" t="s">
        <v>7</v>
      </c>
      <c r="I24" s="428"/>
      <c r="J24" s="427" t="str">
        <f>IF(入力シート!$D$15="男","男",IF(入力シート!$D$15="女","女","男　　・　　女"))</f>
        <v>男　　・　　女</v>
      </c>
      <c r="K24" s="616"/>
      <c r="L24" s="471"/>
      <c r="M24" s="472"/>
      <c r="N24" s="473"/>
      <c r="O24" s="438"/>
      <c r="P24" s="439"/>
      <c r="Q24" s="439"/>
      <c r="R24" s="439"/>
      <c r="S24" s="439"/>
      <c r="T24" s="439"/>
      <c r="U24" s="439"/>
      <c r="V24" s="439"/>
      <c r="W24" s="439"/>
      <c r="X24" s="439"/>
      <c r="Y24" s="439"/>
      <c r="Z24" s="439"/>
      <c r="AA24" s="440"/>
    </row>
    <row r="25" spans="1:27" ht="19.5" customHeight="1">
      <c r="A25" s="431"/>
      <c r="B25" s="432"/>
      <c r="C25" s="446"/>
      <c r="D25" s="447"/>
      <c r="E25" s="512"/>
      <c r="F25" s="446"/>
      <c r="G25" s="447"/>
      <c r="H25" s="553" t="s">
        <v>68</v>
      </c>
      <c r="I25" s="554"/>
      <c r="J25" s="551" t="str">
        <f>IF(入力シート!$D$16=0,"",入力シート!$D$16)</f>
        <v/>
      </c>
      <c r="K25" s="552"/>
      <c r="L25" s="471"/>
      <c r="M25" s="472"/>
      <c r="N25" s="473"/>
      <c r="O25" s="438"/>
      <c r="P25" s="439"/>
      <c r="Q25" s="439"/>
      <c r="R25" s="439"/>
      <c r="S25" s="439"/>
      <c r="T25" s="439"/>
      <c r="U25" s="439"/>
      <c r="V25" s="439"/>
      <c r="W25" s="439"/>
      <c r="X25" s="439"/>
      <c r="Y25" s="439"/>
      <c r="Z25" s="439"/>
      <c r="AA25" s="440"/>
    </row>
    <row r="26" spans="1:27" ht="29.25" customHeight="1">
      <c r="A26" s="433"/>
      <c r="B26" s="434"/>
      <c r="C26" s="448"/>
      <c r="D26" s="449"/>
      <c r="E26" s="513"/>
      <c r="F26" s="448"/>
      <c r="G26" s="449"/>
      <c r="H26" s="617" t="s">
        <v>189</v>
      </c>
      <c r="I26" s="618"/>
      <c r="J26" s="482" t="str">
        <f>IF(入力シート!$D$17=0,"在留資格(　　　　　　)",入力シート!$O$24)</f>
        <v>在留資格(　　　　　　)</v>
      </c>
      <c r="K26" s="483"/>
      <c r="L26" s="471"/>
      <c r="M26" s="472"/>
      <c r="N26" s="473"/>
      <c r="O26" s="438"/>
      <c r="P26" s="439"/>
      <c r="Q26" s="439"/>
      <c r="R26" s="439"/>
      <c r="S26" s="439"/>
      <c r="T26" s="439"/>
      <c r="U26" s="439"/>
      <c r="V26" s="439"/>
      <c r="W26" s="439"/>
      <c r="X26" s="439"/>
      <c r="Y26" s="439"/>
      <c r="Z26" s="439"/>
      <c r="AA26" s="440"/>
    </row>
    <row r="27" spans="1:27" ht="29.25" customHeight="1">
      <c r="A27" s="429" t="s">
        <v>70</v>
      </c>
      <c r="B27" s="430"/>
      <c r="C27" s="92" t="s">
        <v>69</v>
      </c>
      <c r="D27" s="524" t="str">
        <f>IF(入力シート!$O$23=0,"",入力シート!$O$23)</f>
        <v>　－　</v>
      </c>
      <c r="E27" s="524"/>
      <c r="F27" s="524"/>
      <c r="G27" s="93"/>
      <c r="H27" s="94"/>
      <c r="I27" s="93"/>
      <c r="J27" s="95"/>
      <c r="K27" s="96"/>
      <c r="L27" s="471"/>
      <c r="M27" s="472"/>
      <c r="N27" s="473"/>
      <c r="O27" s="438"/>
      <c r="P27" s="439"/>
      <c r="Q27" s="439"/>
      <c r="R27" s="439"/>
      <c r="S27" s="439"/>
      <c r="T27" s="439"/>
      <c r="U27" s="439"/>
      <c r="V27" s="439"/>
      <c r="W27" s="439"/>
      <c r="X27" s="439"/>
      <c r="Y27" s="439"/>
      <c r="Z27" s="439"/>
      <c r="AA27" s="440"/>
    </row>
    <row r="28" spans="1:27" ht="13.5" customHeight="1">
      <c r="A28" s="431"/>
      <c r="B28" s="432"/>
      <c r="C28" s="555" t="str">
        <f>IF(入力シート!$D$20=0,"",入力シート!$D$20)</f>
        <v/>
      </c>
      <c r="D28" s="556"/>
      <c r="E28" s="556"/>
      <c r="F28" s="556"/>
      <c r="G28" s="556"/>
      <c r="H28" s="556"/>
      <c r="I28" s="556"/>
      <c r="J28" s="556"/>
      <c r="K28" s="557"/>
      <c r="L28" s="471"/>
      <c r="M28" s="472"/>
      <c r="N28" s="473"/>
      <c r="O28" s="438"/>
      <c r="P28" s="439"/>
      <c r="Q28" s="439"/>
      <c r="R28" s="439"/>
      <c r="S28" s="439"/>
      <c r="T28" s="439"/>
      <c r="U28" s="439"/>
      <c r="V28" s="439"/>
      <c r="W28" s="439"/>
      <c r="X28" s="439"/>
      <c r="Y28" s="439"/>
      <c r="Z28" s="439"/>
      <c r="AA28" s="440"/>
    </row>
    <row r="29" spans="1:27" ht="24.75" customHeight="1" thickBot="1">
      <c r="A29" s="525"/>
      <c r="B29" s="504"/>
      <c r="C29" s="97" t="s">
        <v>71</v>
      </c>
      <c r="D29" s="516" t="str">
        <f>IF(入力シート!$D$22=0,"",入力シート!$D$22)</f>
        <v/>
      </c>
      <c r="E29" s="516"/>
      <c r="F29" s="503" t="s">
        <v>72</v>
      </c>
      <c r="G29" s="503"/>
      <c r="H29" s="516" t="str">
        <f>IF(入力シート!$D$25=0,"",入力シート!$D$25)</f>
        <v/>
      </c>
      <c r="I29" s="516"/>
      <c r="J29" s="516"/>
      <c r="K29" s="517"/>
      <c r="L29" s="471"/>
      <c r="M29" s="472"/>
      <c r="N29" s="473"/>
      <c r="O29" s="438"/>
      <c r="P29" s="439"/>
      <c r="Q29" s="439"/>
      <c r="R29" s="439"/>
      <c r="S29" s="439"/>
      <c r="T29" s="439"/>
      <c r="U29" s="439"/>
      <c r="V29" s="439"/>
      <c r="W29" s="439"/>
      <c r="X29" s="439"/>
      <c r="Y29" s="439"/>
      <c r="Z29" s="439"/>
      <c r="AA29" s="440"/>
    </row>
    <row r="30" spans="1:27" ht="21.75" customHeight="1">
      <c r="A30" s="521" t="s">
        <v>73</v>
      </c>
      <c r="B30" s="98" t="s">
        <v>74</v>
      </c>
      <c r="C30" s="610" t="s">
        <v>75</v>
      </c>
      <c r="D30" s="610"/>
      <c r="E30" s="610"/>
      <c r="F30" s="610"/>
      <c r="G30" s="610"/>
      <c r="H30" s="426"/>
      <c r="I30" s="99" t="s">
        <v>250</v>
      </c>
      <c r="J30" s="100" t="s">
        <v>251</v>
      </c>
      <c r="K30" s="101" t="s">
        <v>252</v>
      </c>
      <c r="L30" s="471"/>
      <c r="M30" s="472"/>
      <c r="N30" s="473"/>
      <c r="O30" s="438"/>
      <c r="P30" s="439"/>
      <c r="Q30" s="439"/>
      <c r="R30" s="439"/>
      <c r="S30" s="439"/>
      <c r="T30" s="439"/>
      <c r="U30" s="439"/>
      <c r="V30" s="439"/>
      <c r="W30" s="439"/>
      <c r="X30" s="439"/>
      <c r="Y30" s="439"/>
      <c r="Z30" s="439"/>
      <c r="AA30" s="440"/>
    </row>
    <row r="31" spans="1:27" ht="13.5" customHeight="1">
      <c r="A31" s="522"/>
      <c r="B31" s="526" t="s">
        <v>76</v>
      </c>
      <c r="C31" s="450" t="str">
        <f>IF(入力シート!$D$33=0,"",入力シート!$D$33)</f>
        <v/>
      </c>
      <c r="D31" s="451"/>
      <c r="E31" s="451"/>
      <c r="F31" s="451"/>
      <c r="G31" s="451"/>
      <c r="H31" s="452"/>
      <c r="I31" s="514" t="str">
        <f>IF(入力シート!$D$34=0,"",入力シート!$D$34)</f>
        <v/>
      </c>
      <c r="J31" s="102" t="str">
        <f>IF(入力シート!$O$36=0,"年月",入力シート!$O$36)</f>
        <v>　年　　月</v>
      </c>
      <c r="K31" s="480" t="str">
        <f>IF(入力シート!$D$37=0,"",入力シート!$D$37)</f>
        <v/>
      </c>
      <c r="L31" s="471"/>
      <c r="M31" s="472"/>
      <c r="N31" s="473"/>
      <c r="O31" s="438"/>
      <c r="P31" s="439"/>
      <c r="Q31" s="439"/>
      <c r="R31" s="439"/>
      <c r="S31" s="439"/>
      <c r="T31" s="439"/>
      <c r="U31" s="439"/>
      <c r="V31" s="439"/>
      <c r="W31" s="439"/>
      <c r="X31" s="439"/>
      <c r="Y31" s="439"/>
      <c r="Z31" s="439"/>
      <c r="AA31" s="440"/>
    </row>
    <row r="32" spans="1:27" ht="13.5" customHeight="1">
      <c r="A32" s="522"/>
      <c r="B32" s="527"/>
      <c r="C32" s="453"/>
      <c r="D32" s="454"/>
      <c r="E32" s="454"/>
      <c r="F32" s="454"/>
      <c r="G32" s="454"/>
      <c r="H32" s="455"/>
      <c r="I32" s="515"/>
      <c r="J32" s="103" t="s">
        <v>140</v>
      </c>
      <c r="K32" s="481"/>
      <c r="L32" s="471"/>
      <c r="M32" s="472"/>
      <c r="N32" s="473"/>
      <c r="O32" s="438"/>
      <c r="P32" s="439"/>
      <c r="Q32" s="439"/>
      <c r="R32" s="439"/>
      <c r="S32" s="439"/>
      <c r="T32" s="439"/>
      <c r="U32" s="439"/>
      <c r="V32" s="439"/>
      <c r="W32" s="439"/>
      <c r="X32" s="439"/>
      <c r="Y32" s="439"/>
      <c r="Z32" s="439"/>
      <c r="AA32" s="440"/>
    </row>
    <row r="33" spans="1:28" ht="13.5" customHeight="1">
      <c r="A33" s="522"/>
      <c r="B33" s="528"/>
      <c r="C33" s="456"/>
      <c r="D33" s="457"/>
      <c r="E33" s="457"/>
      <c r="F33" s="457"/>
      <c r="G33" s="457"/>
      <c r="H33" s="458"/>
      <c r="I33" s="104" t="s">
        <v>77</v>
      </c>
      <c r="J33" s="105" t="str">
        <f>IF(入力シート!$O$37=0,"年　　　月",入力シート!$O$37)</f>
        <v>　年　　月</v>
      </c>
      <c r="K33" s="106" t="s">
        <v>77</v>
      </c>
      <c r="L33" s="471"/>
      <c r="M33" s="472"/>
      <c r="N33" s="473"/>
      <c r="O33" s="438"/>
      <c r="P33" s="439"/>
      <c r="Q33" s="439"/>
      <c r="R33" s="439"/>
      <c r="S33" s="439"/>
      <c r="T33" s="439"/>
      <c r="U33" s="439"/>
      <c r="V33" s="439"/>
      <c r="W33" s="439"/>
      <c r="X33" s="439"/>
      <c r="Y33" s="439"/>
      <c r="Z33" s="439"/>
      <c r="AA33" s="440"/>
    </row>
    <row r="34" spans="1:28" ht="13.5" customHeight="1">
      <c r="A34" s="522"/>
      <c r="B34" s="526" t="s">
        <v>78</v>
      </c>
      <c r="C34" s="450" t="str">
        <f>IF(入力シート!$D$38=0,"",入力シート!$D$38)</f>
        <v/>
      </c>
      <c r="D34" s="451"/>
      <c r="E34" s="451"/>
      <c r="F34" s="451"/>
      <c r="G34" s="451"/>
      <c r="H34" s="452"/>
      <c r="I34" s="514" t="str">
        <f>IF(入力シート!$D$39=0,"",入力シート!$D$39)</f>
        <v/>
      </c>
      <c r="J34" s="102" t="str">
        <f>IF(入力シート!$O$41=0,"年　　　月",入力シート!$O$41)</f>
        <v>　年　　月</v>
      </c>
      <c r="K34" s="480" t="str">
        <f>IF(入力シート!$D$42=0,"",入力シート!$D$42)</f>
        <v/>
      </c>
      <c r="L34" s="471"/>
      <c r="M34" s="472"/>
      <c r="N34" s="473"/>
      <c r="O34" s="438"/>
      <c r="P34" s="439"/>
      <c r="Q34" s="439"/>
      <c r="R34" s="439"/>
      <c r="S34" s="439"/>
      <c r="T34" s="439"/>
      <c r="U34" s="439"/>
      <c r="V34" s="439"/>
      <c r="W34" s="439"/>
      <c r="X34" s="439"/>
      <c r="Y34" s="439"/>
      <c r="Z34" s="439"/>
      <c r="AA34" s="440"/>
    </row>
    <row r="35" spans="1:28" ht="13.5" customHeight="1">
      <c r="A35" s="522"/>
      <c r="B35" s="527"/>
      <c r="C35" s="453"/>
      <c r="D35" s="454"/>
      <c r="E35" s="454"/>
      <c r="F35" s="454"/>
      <c r="G35" s="454"/>
      <c r="H35" s="455"/>
      <c r="I35" s="515"/>
      <c r="J35" s="103" t="s">
        <v>140</v>
      </c>
      <c r="K35" s="481"/>
      <c r="L35" s="471"/>
      <c r="M35" s="472"/>
      <c r="N35" s="473"/>
      <c r="O35" s="438"/>
      <c r="P35" s="439"/>
      <c r="Q35" s="439"/>
      <c r="R35" s="439"/>
      <c r="S35" s="439"/>
      <c r="T35" s="439"/>
      <c r="U35" s="439"/>
      <c r="V35" s="439"/>
      <c r="W35" s="439"/>
      <c r="X35" s="439"/>
      <c r="Y35" s="439"/>
      <c r="Z35" s="439"/>
      <c r="AA35" s="440"/>
    </row>
    <row r="36" spans="1:28" ht="13.5" customHeight="1">
      <c r="A36" s="522"/>
      <c r="B36" s="528"/>
      <c r="C36" s="456"/>
      <c r="D36" s="457"/>
      <c r="E36" s="457"/>
      <c r="F36" s="457"/>
      <c r="G36" s="457"/>
      <c r="H36" s="458"/>
      <c r="I36" s="104" t="s">
        <v>77</v>
      </c>
      <c r="J36" s="105" t="str">
        <f>IF(入力シート!$O$42=0,"年　　　月",入力シート!$O$42)</f>
        <v>　年　　月</v>
      </c>
      <c r="K36" s="106" t="s">
        <v>77</v>
      </c>
      <c r="L36" s="471"/>
      <c r="M36" s="472"/>
      <c r="N36" s="473"/>
      <c r="O36" s="438"/>
      <c r="P36" s="439"/>
      <c r="Q36" s="439"/>
      <c r="R36" s="439"/>
      <c r="S36" s="439"/>
      <c r="T36" s="439"/>
      <c r="U36" s="439"/>
      <c r="V36" s="439"/>
      <c r="W36" s="439"/>
      <c r="X36" s="439"/>
      <c r="Y36" s="439"/>
      <c r="Z36" s="439"/>
      <c r="AA36" s="440"/>
      <c r="AB36" s="3"/>
    </row>
    <row r="37" spans="1:28" ht="13.5" customHeight="1">
      <c r="A37" s="522"/>
      <c r="B37" s="526" t="s">
        <v>79</v>
      </c>
      <c r="C37" s="450" t="str">
        <f>IF(入力シート!$D$43=0,"",入力シート!$D$43)</f>
        <v/>
      </c>
      <c r="D37" s="451"/>
      <c r="E37" s="451"/>
      <c r="F37" s="451"/>
      <c r="G37" s="451"/>
      <c r="H37" s="452"/>
      <c r="I37" s="514" t="str">
        <f>IF(入力シート!$D$44=0,"",入力シート!$D$44)</f>
        <v/>
      </c>
      <c r="J37" s="102" t="str">
        <f>IF(入力シート!$O$46=0,"年　　　月",入力シート!$O$46)</f>
        <v>　年　　月</v>
      </c>
      <c r="K37" s="480" t="str">
        <f>IF(入力シート!$D$47=0,"",入力シート!$D$47)</f>
        <v/>
      </c>
      <c r="L37" s="471"/>
      <c r="M37" s="472"/>
      <c r="N37" s="473"/>
      <c r="O37" s="438"/>
      <c r="P37" s="439"/>
      <c r="Q37" s="439"/>
      <c r="R37" s="439"/>
      <c r="S37" s="439"/>
      <c r="T37" s="439"/>
      <c r="U37" s="439"/>
      <c r="V37" s="439"/>
      <c r="W37" s="439"/>
      <c r="X37" s="439"/>
      <c r="Y37" s="439"/>
      <c r="Z37" s="439"/>
      <c r="AA37" s="440"/>
      <c r="AB37" s="3"/>
    </row>
    <row r="38" spans="1:28" ht="13.5" customHeight="1">
      <c r="A38" s="522"/>
      <c r="B38" s="527"/>
      <c r="C38" s="453"/>
      <c r="D38" s="454"/>
      <c r="E38" s="454"/>
      <c r="F38" s="454"/>
      <c r="G38" s="454"/>
      <c r="H38" s="455"/>
      <c r="I38" s="515"/>
      <c r="J38" s="103" t="s">
        <v>140</v>
      </c>
      <c r="K38" s="481"/>
      <c r="L38" s="471"/>
      <c r="M38" s="472"/>
      <c r="N38" s="473"/>
      <c r="O38" s="438"/>
      <c r="P38" s="439"/>
      <c r="Q38" s="439"/>
      <c r="R38" s="439"/>
      <c r="S38" s="439"/>
      <c r="T38" s="439"/>
      <c r="U38" s="439"/>
      <c r="V38" s="439"/>
      <c r="W38" s="439"/>
      <c r="X38" s="439"/>
      <c r="Y38" s="439"/>
      <c r="Z38" s="439"/>
      <c r="AA38" s="440"/>
      <c r="AB38" s="3"/>
    </row>
    <row r="39" spans="1:28" ht="13.5" customHeight="1">
      <c r="A39" s="522"/>
      <c r="B39" s="528"/>
      <c r="C39" s="456"/>
      <c r="D39" s="457"/>
      <c r="E39" s="457"/>
      <c r="F39" s="457"/>
      <c r="G39" s="457"/>
      <c r="H39" s="458"/>
      <c r="I39" s="104" t="s">
        <v>77</v>
      </c>
      <c r="J39" s="105" t="str">
        <f>IF(入力シート!$O$47=0,"年　　　月",入力シート!$O$47)</f>
        <v>　年　　月</v>
      </c>
      <c r="K39" s="106" t="s">
        <v>77</v>
      </c>
      <c r="L39" s="471"/>
      <c r="M39" s="472"/>
      <c r="N39" s="473"/>
      <c r="O39" s="438"/>
      <c r="P39" s="439"/>
      <c r="Q39" s="439"/>
      <c r="R39" s="439"/>
      <c r="S39" s="439"/>
      <c r="T39" s="439"/>
      <c r="U39" s="439"/>
      <c r="V39" s="439"/>
      <c r="W39" s="439"/>
      <c r="X39" s="439"/>
      <c r="Y39" s="439"/>
      <c r="Z39" s="439"/>
      <c r="AA39" s="440"/>
    </row>
    <row r="40" spans="1:28" ht="13.5" customHeight="1">
      <c r="A40" s="522"/>
      <c r="B40" s="526" t="s">
        <v>80</v>
      </c>
      <c r="C40" s="450" t="str">
        <f>IF(入力シート!$D$48=0,"",入力シート!$D$48)</f>
        <v/>
      </c>
      <c r="D40" s="451"/>
      <c r="E40" s="451"/>
      <c r="F40" s="451"/>
      <c r="G40" s="451"/>
      <c r="H40" s="452"/>
      <c r="I40" s="514" t="str">
        <f>IF(入力シート!$D$49=0,"",入力シート!$D$49)</f>
        <v/>
      </c>
      <c r="J40" s="102" t="str">
        <f>IF(入力シート!$O$51=0,"年　　　月",入力シート!$O$51)</f>
        <v>　年　　月</v>
      </c>
      <c r="K40" s="480" t="str">
        <f>IF(入力シート!$D$52=0,"",入力シート!$D$52)</f>
        <v/>
      </c>
      <c r="L40" s="474"/>
      <c r="M40" s="475"/>
      <c r="N40" s="476"/>
      <c r="O40" s="441"/>
      <c r="P40" s="442"/>
      <c r="Q40" s="442"/>
      <c r="R40" s="442"/>
      <c r="S40" s="442"/>
      <c r="T40" s="442"/>
      <c r="U40" s="442"/>
      <c r="V40" s="442"/>
      <c r="W40" s="442"/>
      <c r="X40" s="442"/>
      <c r="Y40" s="442"/>
      <c r="Z40" s="442"/>
      <c r="AA40" s="443"/>
    </row>
    <row r="41" spans="1:28" ht="13.5" customHeight="1">
      <c r="A41" s="522"/>
      <c r="B41" s="527"/>
      <c r="C41" s="453"/>
      <c r="D41" s="454"/>
      <c r="E41" s="454"/>
      <c r="F41" s="454"/>
      <c r="G41" s="454"/>
      <c r="H41" s="455"/>
      <c r="I41" s="515"/>
      <c r="J41" s="103" t="s">
        <v>140</v>
      </c>
      <c r="K41" s="481"/>
      <c r="L41" s="496" t="s">
        <v>87</v>
      </c>
      <c r="M41" s="497"/>
      <c r="N41" s="498"/>
      <c r="O41" s="546" t="str">
        <f>IF(入力シート!$C$95=0,"",入力シート!$C$95)</f>
        <v/>
      </c>
      <c r="P41" s="544"/>
      <c r="Q41" s="544"/>
      <c r="R41" s="544"/>
      <c r="S41" s="544"/>
      <c r="T41" s="544"/>
      <c r="U41" s="544"/>
      <c r="V41" s="544"/>
      <c r="W41" s="544"/>
      <c r="X41" s="544"/>
      <c r="Y41" s="544"/>
      <c r="Z41" s="544"/>
      <c r="AA41" s="545"/>
    </row>
    <row r="42" spans="1:28" ht="15" customHeight="1">
      <c r="A42" s="522"/>
      <c r="B42" s="528"/>
      <c r="C42" s="456"/>
      <c r="D42" s="457"/>
      <c r="E42" s="457"/>
      <c r="F42" s="457"/>
      <c r="G42" s="457"/>
      <c r="H42" s="458"/>
      <c r="I42" s="104" t="s">
        <v>77</v>
      </c>
      <c r="J42" s="105" t="str">
        <f>IF(入力シート!$O$52=0,"年　　　月",入力シート!$O$52)</f>
        <v>　年　　月</v>
      </c>
      <c r="K42" s="106" t="s">
        <v>77</v>
      </c>
      <c r="L42" s="471"/>
      <c r="M42" s="472"/>
      <c r="N42" s="473"/>
      <c r="O42" s="547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5"/>
      <c r="AA42" s="486"/>
    </row>
    <row r="43" spans="1:28" ht="12.75" customHeight="1">
      <c r="A43" s="522"/>
      <c r="B43" s="505"/>
      <c r="C43" s="450" t="str">
        <f>IF(入力シート!$D$53=0,"",入力シート!$D$53)</f>
        <v/>
      </c>
      <c r="D43" s="451"/>
      <c r="E43" s="451"/>
      <c r="F43" s="451"/>
      <c r="G43" s="451"/>
      <c r="H43" s="452"/>
      <c r="I43" s="514" t="str">
        <f>IF(入力シート!$D$54=0,"",入力シート!$D$54)</f>
        <v/>
      </c>
      <c r="J43" s="102" t="str">
        <f>IF(入力シート!$O$56=0,"年　　　月",入力シート!$O$56)</f>
        <v>　年　　月</v>
      </c>
      <c r="K43" s="480" t="str">
        <f>IF(入力シート!$D$57=0,"",入力シート!$D$57)</f>
        <v/>
      </c>
      <c r="L43" s="471"/>
      <c r="M43" s="472"/>
      <c r="N43" s="473"/>
      <c r="O43" s="547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5"/>
      <c r="AA43" s="486"/>
    </row>
    <row r="44" spans="1:28" ht="13.5" customHeight="1">
      <c r="A44" s="522"/>
      <c r="B44" s="506"/>
      <c r="C44" s="453"/>
      <c r="D44" s="454"/>
      <c r="E44" s="454"/>
      <c r="F44" s="454"/>
      <c r="G44" s="454"/>
      <c r="H44" s="455"/>
      <c r="I44" s="515"/>
      <c r="J44" s="103" t="s">
        <v>140</v>
      </c>
      <c r="K44" s="481"/>
      <c r="L44" s="471"/>
      <c r="M44" s="472"/>
      <c r="N44" s="473"/>
      <c r="O44" s="547"/>
      <c r="P44" s="485"/>
      <c r="Q44" s="485"/>
      <c r="R44" s="485"/>
      <c r="S44" s="485"/>
      <c r="T44" s="485"/>
      <c r="U44" s="485"/>
      <c r="V44" s="485"/>
      <c r="W44" s="485"/>
      <c r="X44" s="485"/>
      <c r="Y44" s="485"/>
      <c r="Z44" s="485"/>
      <c r="AA44" s="486"/>
    </row>
    <row r="45" spans="1:28" ht="13.5" customHeight="1" thickBot="1">
      <c r="A45" s="522"/>
      <c r="B45" s="507"/>
      <c r="C45" s="518"/>
      <c r="D45" s="519"/>
      <c r="E45" s="519"/>
      <c r="F45" s="519"/>
      <c r="G45" s="519"/>
      <c r="H45" s="520"/>
      <c r="I45" s="107" t="s">
        <v>77</v>
      </c>
      <c r="J45" s="108" t="str">
        <f>IF(入力シート!$O$57=0,"年　　　月",入力シート!$O$57)</f>
        <v>　年　　月</v>
      </c>
      <c r="K45" s="109" t="s">
        <v>77</v>
      </c>
      <c r="L45" s="471"/>
      <c r="M45" s="472"/>
      <c r="N45" s="473"/>
      <c r="O45" s="547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5"/>
      <c r="AA45" s="486"/>
    </row>
    <row r="46" spans="1:28" ht="13.5" customHeight="1" thickTop="1">
      <c r="A46" s="522"/>
      <c r="B46" s="110"/>
      <c r="C46" s="499" t="s">
        <v>81</v>
      </c>
      <c r="D46" s="500"/>
      <c r="E46" s="500"/>
      <c r="F46" s="500"/>
      <c r="G46" s="500"/>
      <c r="H46" s="501"/>
      <c r="I46" s="111" t="str">
        <f>IF(入力シート!$O$59=0,"",入力シート!$O$59)</f>
        <v/>
      </c>
      <c r="J46" s="103"/>
      <c r="K46" s="112" t="str">
        <f>IF(入力シート!$O$60=0,"",入力シート!$O$60)</f>
        <v/>
      </c>
      <c r="L46" s="471"/>
      <c r="M46" s="472"/>
      <c r="N46" s="473"/>
      <c r="O46" s="547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5"/>
      <c r="AA46" s="486"/>
    </row>
    <row r="47" spans="1:28" ht="13.5" customHeight="1" thickBot="1">
      <c r="A47" s="523"/>
      <c r="B47" s="113"/>
      <c r="C47" s="502"/>
      <c r="D47" s="503"/>
      <c r="E47" s="503"/>
      <c r="F47" s="503"/>
      <c r="G47" s="503"/>
      <c r="H47" s="504"/>
      <c r="I47" s="114" t="s">
        <v>77</v>
      </c>
      <c r="J47" s="115"/>
      <c r="K47" s="116" t="s">
        <v>77</v>
      </c>
      <c r="L47" s="471"/>
      <c r="M47" s="472"/>
      <c r="N47" s="473"/>
      <c r="O47" s="547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5"/>
      <c r="AA47" s="486"/>
    </row>
    <row r="48" spans="1:28" ht="16.5" customHeight="1">
      <c r="A48" s="582" t="s">
        <v>82</v>
      </c>
      <c r="B48" s="585" t="s">
        <v>83</v>
      </c>
      <c r="C48" s="586"/>
      <c r="D48" s="586"/>
      <c r="E48" s="586"/>
      <c r="F48" s="586"/>
      <c r="G48" s="586"/>
      <c r="H48" s="586"/>
      <c r="I48" s="117" t="s">
        <v>84</v>
      </c>
      <c r="J48" s="118" t="s">
        <v>85</v>
      </c>
      <c r="K48" s="119" t="s">
        <v>86</v>
      </c>
      <c r="L48" s="471"/>
      <c r="M48" s="472"/>
      <c r="N48" s="473"/>
      <c r="O48" s="547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5"/>
      <c r="AA48" s="486"/>
    </row>
    <row r="49" spans="1:27" ht="13.5" customHeight="1">
      <c r="A49" s="583"/>
      <c r="B49" s="600" t="str">
        <f>IF(入力シート!$D$58=0,"",入力シート!$D$58)</f>
        <v/>
      </c>
      <c r="C49" s="601"/>
      <c r="D49" s="601"/>
      <c r="E49" s="601"/>
      <c r="F49" s="601"/>
      <c r="G49" s="601"/>
      <c r="H49" s="602"/>
      <c r="I49" s="487" t="str">
        <f>IF(入力シート!$D$59=0,"",入力シート!$D$59)</f>
        <v/>
      </c>
      <c r="J49" s="102" t="str">
        <f>IF(入力シート!$O$61=0,"年　　　月",入力シート!$O$61)</f>
        <v>　年　　月</v>
      </c>
      <c r="K49" s="480" t="str">
        <f>IF(入力シート!$D$62=0,"",入力シート!$D$62)</f>
        <v/>
      </c>
      <c r="L49" s="471"/>
      <c r="M49" s="472"/>
      <c r="N49" s="473"/>
      <c r="O49" s="547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5"/>
      <c r="AA49" s="486"/>
    </row>
    <row r="50" spans="1:27" ht="13.5" customHeight="1">
      <c r="A50" s="583"/>
      <c r="B50" s="490"/>
      <c r="C50" s="491"/>
      <c r="D50" s="491"/>
      <c r="E50" s="491"/>
      <c r="F50" s="491"/>
      <c r="G50" s="491"/>
      <c r="H50" s="492"/>
      <c r="I50" s="488"/>
      <c r="J50" s="103" t="s">
        <v>140</v>
      </c>
      <c r="K50" s="481"/>
      <c r="L50" s="474"/>
      <c r="M50" s="475"/>
      <c r="N50" s="476"/>
      <c r="O50" s="548"/>
      <c r="P50" s="533"/>
      <c r="Q50" s="533"/>
      <c r="R50" s="533"/>
      <c r="S50" s="533"/>
      <c r="T50" s="533"/>
      <c r="U50" s="533"/>
      <c r="V50" s="533"/>
      <c r="W50" s="533"/>
      <c r="X50" s="533"/>
      <c r="Y50" s="533"/>
      <c r="Z50" s="533"/>
      <c r="AA50" s="534"/>
    </row>
    <row r="51" spans="1:27" ht="13.5" customHeight="1">
      <c r="A51" s="583"/>
      <c r="B51" s="603"/>
      <c r="C51" s="604"/>
      <c r="D51" s="604"/>
      <c r="E51" s="604"/>
      <c r="F51" s="604"/>
      <c r="G51" s="604"/>
      <c r="H51" s="605"/>
      <c r="I51" s="489"/>
      <c r="J51" s="105" t="str">
        <f>IF(入力シート!$O$62=0,"年　　　月",入力シート!$O$62)</f>
        <v>　年　　月</v>
      </c>
      <c r="K51" s="106" t="s">
        <v>77</v>
      </c>
      <c r="L51" s="496" t="s">
        <v>88</v>
      </c>
      <c r="M51" s="497"/>
      <c r="N51" s="498"/>
      <c r="O51" s="607" t="s">
        <v>89</v>
      </c>
      <c r="P51" s="608"/>
      <c r="Q51" s="608"/>
      <c r="R51" s="608"/>
      <c r="S51" s="608"/>
      <c r="T51" s="608"/>
      <c r="U51" s="608"/>
      <c r="V51" s="608"/>
      <c r="W51" s="608"/>
      <c r="X51" s="608"/>
      <c r="Y51" s="608"/>
      <c r="Z51" s="608"/>
      <c r="AA51" s="609"/>
    </row>
    <row r="52" spans="1:27" ht="13.5" customHeight="1">
      <c r="A52" s="583"/>
      <c r="B52" s="600" t="str">
        <f>IF(入力シート!$D$63=0,"",入力シート!$D$63)</f>
        <v/>
      </c>
      <c r="C52" s="601"/>
      <c r="D52" s="601"/>
      <c r="E52" s="601"/>
      <c r="F52" s="601"/>
      <c r="G52" s="601"/>
      <c r="H52" s="602"/>
      <c r="I52" s="487" t="str">
        <f>IF(入力シート!$D$64=0,"",入力シート!$D$64)</f>
        <v/>
      </c>
      <c r="J52" s="102" t="str">
        <f>IF(入力シート!$O$66=0,"年　　　月",入力シート!$O$66)</f>
        <v>　年　　月</v>
      </c>
      <c r="K52" s="480" t="str">
        <f>IF(入力シート!$D$67=0,"",入力シート!$D$67)</f>
        <v/>
      </c>
      <c r="L52" s="471"/>
      <c r="M52" s="472"/>
      <c r="N52" s="473"/>
      <c r="O52" s="607"/>
      <c r="P52" s="608"/>
      <c r="Q52" s="608"/>
      <c r="R52" s="608"/>
      <c r="S52" s="608"/>
      <c r="T52" s="608"/>
      <c r="U52" s="608"/>
      <c r="V52" s="608"/>
      <c r="W52" s="608"/>
      <c r="X52" s="608"/>
      <c r="Y52" s="608"/>
      <c r="Z52" s="608"/>
      <c r="AA52" s="609"/>
    </row>
    <row r="53" spans="1:27" ht="13.5" customHeight="1">
      <c r="A53" s="583"/>
      <c r="B53" s="490"/>
      <c r="C53" s="491"/>
      <c r="D53" s="491"/>
      <c r="E53" s="491"/>
      <c r="F53" s="491"/>
      <c r="G53" s="491"/>
      <c r="H53" s="492"/>
      <c r="I53" s="488"/>
      <c r="J53" s="103" t="s">
        <v>140</v>
      </c>
      <c r="K53" s="481"/>
      <c r="L53" s="471"/>
      <c r="M53" s="472"/>
      <c r="N53" s="473"/>
      <c r="O53" s="120"/>
      <c r="P53" s="485" t="str">
        <f>IF(入力シート!$D$83=0,"",入力シート!$D$83)</f>
        <v/>
      </c>
      <c r="Q53" s="485"/>
      <c r="R53" s="485"/>
      <c r="S53" s="485"/>
      <c r="T53" s="485"/>
      <c r="U53" s="485"/>
      <c r="V53" s="485"/>
      <c r="W53" s="485"/>
      <c r="X53" s="485"/>
      <c r="Y53" s="485"/>
      <c r="Z53" s="485"/>
      <c r="AA53" s="486"/>
    </row>
    <row r="54" spans="1:27" ht="13.5" customHeight="1">
      <c r="A54" s="583"/>
      <c r="B54" s="603"/>
      <c r="C54" s="604"/>
      <c r="D54" s="604"/>
      <c r="E54" s="604"/>
      <c r="F54" s="604"/>
      <c r="G54" s="604"/>
      <c r="H54" s="605"/>
      <c r="I54" s="489"/>
      <c r="J54" s="105" t="str">
        <f>IF(入力シート!$O$67=0,"年　　　月",入力シート!$O$67)</f>
        <v>　年　　月</v>
      </c>
      <c r="K54" s="106" t="s">
        <v>77</v>
      </c>
      <c r="L54" s="471"/>
      <c r="M54" s="472"/>
      <c r="N54" s="473"/>
      <c r="O54" s="121"/>
      <c r="P54" s="485" t="str">
        <f>IF(入力シート!$D$84=0,"",入力シート!$D$84)</f>
        <v/>
      </c>
      <c r="Q54" s="485"/>
      <c r="R54" s="485"/>
      <c r="S54" s="485"/>
      <c r="T54" s="485"/>
      <c r="U54" s="485"/>
      <c r="V54" s="485"/>
      <c r="W54" s="485"/>
      <c r="X54" s="485"/>
      <c r="Y54" s="485"/>
      <c r="Z54" s="485"/>
      <c r="AA54" s="486"/>
    </row>
    <row r="55" spans="1:27" ht="13.5" customHeight="1">
      <c r="A55" s="583"/>
      <c r="B55" s="600" t="str">
        <f>IF(入力シート!$D$68=0,"",入力シート!$D$68)</f>
        <v/>
      </c>
      <c r="C55" s="601"/>
      <c r="D55" s="601"/>
      <c r="E55" s="601"/>
      <c r="F55" s="601"/>
      <c r="G55" s="601"/>
      <c r="H55" s="602"/>
      <c r="I55" s="487" t="str">
        <f>IF(入力シート!$D$69=0,"",入力シート!$D$69)</f>
        <v/>
      </c>
      <c r="J55" s="102" t="str">
        <f>IF(入力シート!$O$71=0,"年　　　月",入力シート!$O$71)</f>
        <v>　年　　月</v>
      </c>
      <c r="K55" s="480" t="str">
        <f>IF(入力シート!$D$72=0,"",入力シート!$D$72)</f>
        <v/>
      </c>
      <c r="L55" s="471"/>
      <c r="M55" s="472"/>
      <c r="N55" s="473"/>
      <c r="O55" s="122" t="s">
        <v>93</v>
      </c>
      <c r="P55" s="123"/>
      <c r="Q55" s="123"/>
      <c r="R55" s="123"/>
      <c r="S55" s="123"/>
      <c r="T55" s="123"/>
      <c r="U55" s="123"/>
      <c r="V55" s="123"/>
      <c r="W55" s="123"/>
      <c r="X55" s="123"/>
      <c r="Y55" s="123"/>
      <c r="Z55" s="123"/>
      <c r="AA55" s="124"/>
    </row>
    <row r="56" spans="1:27" ht="13.5" customHeight="1">
      <c r="A56" s="583"/>
      <c r="B56" s="490"/>
      <c r="C56" s="491"/>
      <c r="D56" s="491"/>
      <c r="E56" s="491"/>
      <c r="F56" s="491"/>
      <c r="G56" s="491"/>
      <c r="H56" s="492"/>
      <c r="I56" s="488"/>
      <c r="J56" s="103" t="s">
        <v>140</v>
      </c>
      <c r="K56" s="481"/>
      <c r="L56" s="471"/>
      <c r="M56" s="472"/>
      <c r="N56" s="473"/>
      <c r="O56" s="125" t="s">
        <v>204</v>
      </c>
      <c r="P56" s="485" t="str">
        <f>IF(入力シート!$D$85=0,"",入力シート!$D$85)</f>
        <v/>
      </c>
      <c r="Q56" s="485"/>
      <c r="R56" s="485"/>
      <c r="S56" s="485"/>
      <c r="T56" s="485"/>
      <c r="U56" s="485"/>
      <c r="V56" s="485"/>
      <c r="W56" s="485"/>
      <c r="X56" s="485"/>
      <c r="Y56" s="485"/>
      <c r="Z56" s="485"/>
      <c r="AA56" s="486"/>
    </row>
    <row r="57" spans="1:27" ht="13.5" customHeight="1">
      <c r="A57" s="583"/>
      <c r="B57" s="490"/>
      <c r="C57" s="491"/>
      <c r="D57" s="491"/>
      <c r="E57" s="491"/>
      <c r="F57" s="491"/>
      <c r="G57" s="491"/>
      <c r="H57" s="492"/>
      <c r="I57" s="488"/>
      <c r="J57" s="103" t="str">
        <f>IF(入力シート!$O$72=0,"年　　　月",入力シート!$O$72)</f>
        <v>　年　　月</v>
      </c>
      <c r="K57" s="126" t="s">
        <v>77</v>
      </c>
      <c r="L57" s="471"/>
      <c r="M57" s="472"/>
      <c r="N57" s="473"/>
      <c r="O57" s="127"/>
      <c r="P57" s="485"/>
      <c r="Q57" s="485"/>
      <c r="R57" s="485"/>
      <c r="S57" s="485"/>
      <c r="T57" s="485"/>
      <c r="U57" s="485"/>
      <c r="V57" s="485"/>
      <c r="W57" s="485"/>
      <c r="X57" s="485"/>
      <c r="Y57" s="485"/>
      <c r="Z57" s="485"/>
      <c r="AA57" s="486"/>
    </row>
    <row r="58" spans="1:27" ht="13.5" customHeight="1">
      <c r="A58" s="583"/>
      <c r="B58" s="600" t="str">
        <f>IF(入力シート!$D$73=0,"",入力シート!$D$73)</f>
        <v/>
      </c>
      <c r="C58" s="601"/>
      <c r="D58" s="601"/>
      <c r="E58" s="601"/>
      <c r="F58" s="601"/>
      <c r="G58" s="601"/>
      <c r="H58" s="602"/>
      <c r="I58" s="487" t="str">
        <f>IF(入力シート!$D$74=0,"",入力シート!$D$74)</f>
        <v/>
      </c>
      <c r="J58" s="102" t="str">
        <f>IF(入力シート!$O$76=0,"年　　　月",入力シート!$O$76)</f>
        <v>　年　　月</v>
      </c>
      <c r="K58" s="480" t="str">
        <f>IF(入力シート!$D$77=0,"",入力シート!$D$77)</f>
        <v/>
      </c>
      <c r="L58" s="471"/>
      <c r="M58" s="472"/>
      <c r="N58" s="473"/>
      <c r="O58" s="127"/>
      <c r="P58" s="128"/>
      <c r="Q58" s="485" t="str">
        <f>IF(入力シート!$D$86=0,"",入力シート!$D$86)</f>
        <v/>
      </c>
      <c r="R58" s="485"/>
      <c r="S58" s="485"/>
      <c r="T58" s="485"/>
      <c r="U58" s="485"/>
      <c r="V58" s="485"/>
      <c r="W58" s="128"/>
      <c r="X58" s="485" t="str">
        <f>IF(入力シート!$D$87=0,"",入力シート!$D$87)</f>
        <v/>
      </c>
      <c r="Y58" s="485"/>
      <c r="Z58" s="485"/>
      <c r="AA58" s="486"/>
    </row>
    <row r="59" spans="1:27" ht="13.5" customHeight="1" thickBot="1">
      <c r="A59" s="583"/>
      <c r="B59" s="490"/>
      <c r="C59" s="491"/>
      <c r="D59" s="491"/>
      <c r="E59" s="491"/>
      <c r="F59" s="491"/>
      <c r="G59" s="491"/>
      <c r="H59" s="492"/>
      <c r="I59" s="488"/>
      <c r="J59" s="103" t="s">
        <v>140</v>
      </c>
      <c r="K59" s="481"/>
      <c r="L59" s="595"/>
      <c r="M59" s="596"/>
      <c r="N59" s="597"/>
      <c r="O59" s="598" t="s">
        <v>95</v>
      </c>
      <c r="P59" s="599"/>
      <c r="Q59" s="593"/>
      <c r="R59" s="593"/>
      <c r="S59" s="593"/>
      <c r="T59" s="593"/>
      <c r="U59" s="593"/>
      <c r="V59" s="593"/>
      <c r="W59" s="129" t="s">
        <v>96</v>
      </c>
      <c r="X59" s="593"/>
      <c r="Y59" s="593"/>
      <c r="Z59" s="593"/>
      <c r="AA59" s="594"/>
    </row>
    <row r="60" spans="1:27" ht="13.5" customHeight="1">
      <c r="A60" s="583"/>
      <c r="B60" s="603"/>
      <c r="C60" s="604"/>
      <c r="D60" s="604"/>
      <c r="E60" s="604"/>
      <c r="F60" s="604"/>
      <c r="G60" s="604"/>
      <c r="H60" s="605"/>
      <c r="I60" s="489"/>
      <c r="J60" s="105" t="str">
        <f>IF(入力シート!$O$77=0,"年　　　月",入力シート!$O$77)</f>
        <v>　年　　月</v>
      </c>
      <c r="K60" s="106" t="s">
        <v>77</v>
      </c>
      <c r="L60" s="130"/>
      <c r="M60" s="131"/>
      <c r="N60" s="131"/>
      <c r="O60" s="131"/>
      <c r="P60" s="131"/>
      <c r="Q60" s="131"/>
      <c r="R60" s="131"/>
      <c r="S60" s="131"/>
      <c r="T60" s="131"/>
      <c r="U60" s="131"/>
      <c r="V60" s="131"/>
      <c r="W60" s="131"/>
      <c r="X60" s="131"/>
      <c r="Y60" s="131"/>
      <c r="Z60" s="131"/>
      <c r="AA60" s="131"/>
    </row>
    <row r="61" spans="1:27" ht="13.5" customHeight="1">
      <c r="A61" s="583"/>
      <c r="B61" s="490" t="str">
        <f>IF(入力シート!$D$78=0,"",入力シート!$D$78)</f>
        <v/>
      </c>
      <c r="C61" s="491"/>
      <c r="D61" s="491"/>
      <c r="E61" s="491"/>
      <c r="F61" s="491"/>
      <c r="G61" s="491"/>
      <c r="H61" s="492"/>
      <c r="I61" s="488" t="str">
        <f>IF(入力シート!$D$79=0,"",入力シート!$D$79)</f>
        <v/>
      </c>
      <c r="J61" s="103" t="str">
        <f>IF(入力シート!$O$81=0,"年　　　月",入力シート!$O$81)</f>
        <v>　年　　月</v>
      </c>
      <c r="K61" s="481" t="str">
        <f>IF(入力シート!$D$82=0,"",入力シート!$D$82)</f>
        <v/>
      </c>
      <c r="L61" s="132"/>
      <c r="M61" s="132"/>
      <c r="N61" s="132"/>
      <c r="O61" s="131"/>
      <c r="P61" s="131"/>
      <c r="Q61" s="131"/>
      <c r="R61" s="131"/>
      <c r="S61" s="131"/>
      <c r="T61" s="131"/>
      <c r="U61" s="131"/>
      <c r="V61" s="131"/>
      <c r="W61" s="131"/>
      <c r="X61" s="131"/>
      <c r="Y61" s="131"/>
      <c r="Z61" s="131"/>
      <c r="AA61" s="131"/>
    </row>
    <row r="62" spans="1:27" ht="13.5" customHeight="1">
      <c r="A62" s="583"/>
      <c r="B62" s="490"/>
      <c r="C62" s="491"/>
      <c r="D62" s="491"/>
      <c r="E62" s="491"/>
      <c r="F62" s="491"/>
      <c r="G62" s="491"/>
      <c r="H62" s="492"/>
      <c r="I62" s="488"/>
      <c r="J62" s="103" t="s">
        <v>140</v>
      </c>
      <c r="K62" s="481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</row>
    <row r="63" spans="1:27" ht="13.5" customHeight="1" thickBot="1">
      <c r="A63" s="583"/>
      <c r="B63" s="493"/>
      <c r="C63" s="494"/>
      <c r="D63" s="494"/>
      <c r="E63" s="494"/>
      <c r="F63" s="494"/>
      <c r="G63" s="494"/>
      <c r="H63" s="495"/>
      <c r="I63" s="606"/>
      <c r="J63" s="108" t="str">
        <f>IF(入力シート!$O$82=0,"年　　　月",入力シート!$O$82)</f>
        <v>　年　　月</v>
      </c>
      <c r="K63" s="109" t="s">
        <v>77</v>
      </c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</row>
    <row r="64" spans="1:27" ht="21" customHeight="1" thickTop="1">
      <c r="A64" s="583"/>
      <c r="B64" s="587" t="s">
        <v>209</v>
      </c>
      <c r="C64" s="588"/>
      <c r="D64" s="588"/>
      <c r="E64" s="588"/>
      <c r="F64" s="588"/>
      <c r="G64" s="588"/>
      <c r="H64" s="588"/>
      <c r="I64" s="588"/>
      <c r="J64" s="589"/>
      <c r="K64" s="112" t="str">
        <f>IF(入力シート!$O$83=0,"",入力シート!$O$83)</f>
        <v/>
      </c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</row>
    <row r="65" spans="1:27" ht="21" customHeight="1" thickBot="1">
      <c r="A65" s="584"/>
      <c r="B65" s="590"/>
      <c r="C65" s="591"/>
      <c r="D65" s="591"/>
      <c r="E65" s="591"/>
      <c r="F65" s="591"/>
      <c r="G65" s="591"/>
      <c r="H65" s="591"/>
      <c r="I65" s="591"/>
      <c r="J65" s="592"/>
      <c r="K65" s="133" t="s">
        <v>77</v>
      </c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</row>
    <row r="66" spans="1:27" ht="21" customHeight="1">
      <c r="A66" s="134" t="s">
        <v>90</v>
      </c>
      <c r="B66" s="135"/>
      <c r="C66" s="134"/>
      <c r="D66" s="134"/>
      <c r="E66" s="134"/>
      <c r="F66" s="134"/>
      <c r="G66" s="134"/>
      <c r="H66" s="134"/>
      <c r="I66" s="134"/>
      <c r="J66" s="134"/>
      <c r="K66" s="136" t="s">
        <v>27</v>
      </c>
      <c r="L66" s="132"/>
      <c r="M66" s="132"/>
      <c r="N66" s="132"/>
      <c r="O66" s="132"/>
      <c r="P66" s="132"/>
      <c r="Q66" s="132"/>
      <c r="R66" s="132"/>
      <c r="S66" s="132"/>
      <c r="T66" s="132"/>
      <c r="U66" s="132"/>
      <c r="V66" s="132"/>
      <c r="W66" s="132"/>
      <c r="X66" s="132"/>
      <c r="Y66" s="132"/>
      <c r="Z66" s="132"/>
      <c r="AA66" s="132"/>
    </row>
    <row r="67" spans="1:27" ht="21" customHeight="1">
      <c r="A67" s="95" t="s">
        <v>91</v>
      </c>
      <c r="B67" s="137"/>
      <c r="C67" s="95"/>
      <c r="D67" s="95"/>
      <c r="E67" s="95"/>
      <c r="F67" s="95"/>
      <c r="G67" s="95"/>
      <c r="H67" s="95"/>
      <c r="I67" s="95"/>
      <c r="J67" s="95"/>
      <c r="K67" s="95"/>
      <c r="L67" s="132"/>
      <c r="M67" s="132"/>
      <c r="N67" s="132"/>
      <c r="O67" s="132"/>
      <c r="P67" s="132"/>
      <c r="Q67" s="132"/>
      <c r="R67" s="132"/>
      <c r="S67" s="132"/>
      <c r="T67" s="132"/>
      <c r="U67" s="132"/>
      <c r="V67" s="132"/>
      <c r="W67" s="132"/>
      <c r="X67" s="132"/>
      <c r="Y67" s="132"/>
      <c r="Z67" s="132"/>
      <c r="AA67" s="132"/>
    </row>
    <row r="68" spans="1:27" ht="21" customHeight="1">
      <c r="A68" s="95" t="s">
        <v>92</v>
      </c>
      <c r="B68" s="137"/>
      <c r="C68" s="95"/>
      <c r="D68" s="95"/>
      <c r="E68" s="95"/>
      <c r="F68" s="95"/>
      <c r="G68" s="95"/>
      <c r="H68" s="95"/>
      <c r="I68" s="95"/>
      <c r="J68" s="95"/>
      <c r="K68" s="95"/>
      <c r="L68" s="132"/>
      <c r="M68" s="132"/>
      <c r="N68" s="132"/>
      <c r="O68" s="132"/>
      <c r="P68" s="132"/>
      <c r="Q68" s="132"/>
      <c r="R68" s="132"/>
      <c r="S68" s="132"/>
      <c r="T68" s="132"/>
      <c r="U68" s="132"/>
      <c r="V68" s="132"/>
      <c r="W68" s="132"/>
      <c r="X68" s="132"/>
      <c r="Y68" s="132"/>
      <c r="Z68" s="132"/>
      <c r="AA68" s="132"/>
    </row>
    <row r="69" spans="1:27" ht="16.5" customHeight="1">
      <c r="A69" s="581" t="s">
        <v>208</v>
      </c>
      <c r="B69" s="581"/>
      <c r="C69" s="581"/>
      <c r="D69" s="581"/>
      <c r="E69" s="581"/>
      <c r="F69" s="581"/>
      <c r="G69" s="581"/>
      <c r="H69" s="581"/>
      <c r="I69" s="581"/>
      <c r="J69" s="581"/>
      <c r="K69" s="581"/>
      <c r="L69" s="132"/>
      <c r="M69" s="132"/>
      <c r="N69" s="132"/>
      <c r="O69" s="132"/>
      <c r="P69" s="132"/>
      <c r="Q69" s="132"/>
      <c r="R69" s="132"/>
      <c r="S69" s="132"/>
      <c r="T69" s="132"/>
      <c r="U69" s="132"/>
      <c r="V69" s="132"/>
      <c r="W69" s="132"/>
      <c r="X69" s="132"/>
      <c r="Y69" s="132"/>
      <c r="Z69" s="132"/>
      <c r="AA69" s="132"/>
    </row>
    <row r="70" spans="1:27" ht="13.5" customHeight="1">
      <c r="A70" s="581"/>
      <c r="B70" s="581"/>
      <c r="C70" s="581"/>
      <c r="D70" s="581"/>
      <c r="E70" s="581"/>
      <c r="F70" s="581"/>
      <c r="G70" s="581"/>
      <c r="H70" s="581"/>
      <c r="I70" s="581"/>
      <c r="J70" s="581"/>
      <c r="K70" s="581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</row>
    <row r="71" spans="1:27" ht="13.5" customHeight="1">
      <c r="A71" s="135" t="s">
        <v>94</v>
      </c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2"/>
      <c r="M71" s="132"/>
      <c r="N71" s="132"/>
      <c r="O71" s="132"/>
      <c r="P71" s="132"/>
      <c r="Q71" s="132"/>
      <c r="R71" s="132"/>
      <c r="S71" s="132"/>
      <c r="T71" s="132"/>
      <c r="U71" s="132"/>
      <c r="V71" s="132"/>
      <c r="W71" s="132"/>
      <c r="X71" s="132"/>
      <c r="Y71" s="132"/>
      <c r="Z71" s="132"/>
      <c r="AA71" s="132"/>
    </row>
    <row r="72" spans="1:27" ht="13.5" customHeight="1">
      <c r="A72" s="135" t="s">
        <v>190</v>
      </c>
      <c r="B72" s="139"/>
      <c r="C72" s="139"/>
      <c r="D72" s="139"/>
      <c r="E72" s="139"/>
      <c r="F72" s="139"/>
      <c r="G72" s="139"/>
      <c r="H72" s="139"/>
      <c r="I72" s="139"/>
      <c r="J72" s="139"/>
      <c r="K72" s="139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</row>
    <row r="73" spans="1:27" ht="14.25" customHeight="1"/>
    <row r="74" spans="1:27" ht="14.25" customHeight="1"/>
    <row r="75" spans="1:27" ht="14.25" customHeight="1"/>
  </sheetData>
  <sheetProtection password="E86D" sheet="1" objects="1" scenarios="1"/>
  <mergeCells count="116">
    <mergeCell ref="A1:K2"/>
    <mergeCell ref="C24:D26"/>
    <mergeCell ref="A3:B4"/>
    <mergeCell ref="J24:K24"/>
    <mergeCell ref="H26:I26"/>
    <mergeCell ref="C13:C14"/>
    <mergeCell ref="A9:B14"/>
    <mergeCell ref="H24:I24"/>
    <mergeCell ref="A15:B21"/>
    <mergeCell ref="A5:B8"/>
    <mergeCell ref="C3:C4"/>
    <mergeCell ref="C5:C6"/>
    <mergeCell ref="D11:G12"/>
    <mergeCell ref="D13:G14"/>
    <mergeCell ref="H9:H10"/>
    <mergeCell ref="H11:H12"/>
    <mergeCell ref="I9:K10"/>
    <mergeCell ref="I58:I60"/>
    <mergeCell ref="I61:I63"/>
    <mergeCell ref="B52:H54"/>
    <mergeCell ref="I49:I51"/>
    <mergeCell ref="B49:H51"/>
    <mergeCell ref="O51:AA52"/>
    <mergeCell ref="P53:AA53"/>
    <mergeCell ref="B31:B33"/>
    <mergeCell ref="I40:I41"/>
    <mergeCell ref="I31:I32"/>
    <mergeCell ref="B37:B39"/>
    <mergeCell ref="K43:K44"/>
    <mergeCell ref="I43:I44"/>
    <mergeCell ref="D3:F4"/>
    <mergeCell ref="D5:F6"/>
    <mergeCell ref="D7:F8"/>
    <mergeCell ref="I3:I4"/>
    <mergeCell ref="C7:C8"/>
    <mergeCell ref="C9:C10"/>
    <mergeCell ref="C11:C12"/>
    <mergeCell ref="A69:K70"/>
    <mergeCell ref="P56:AA57"/>
    <mergeCell ref="A48:A65"/>
    <mergeCell ref="B48:H48"/>
    <mergeCell ref="B64:J65"/>
    <mergeCell ref="K61:K62"/>
    <mergeCell ref="K49:K50"/>
    <mergeCell ref="Q58:V59"/>
    <mergeCell ref="X58:AA59"/>
    <mergeCell ref="L51:N59"/>
    <mergeCell ref="O59:P59"/>
    <mergeCell ref="B55:H57"/>
    <mergeCell ref="I55:I57"/>
    <mergeCell ref="K55:K56"/>
    <mergeCell ref="K52:K53"/>
    <mergeCell ref="K58:K59"/>
    <mergeCell ref="B58:H60"/>
    <mergeCell ref="G7:K8"/>
    <mergeCell ref="J5:K6"/>
    <mergeCell ref="O41:AA50"/>
    <mergeCell ref="J22:K22"/>
    <mergeCell ref="J25:K25"/>
    <mergeCell ref="H25:I25"/>
    <mergeCell ref="K34:K35"/>
    <mergeCell ref="K31:K32"/>
    <mergeCell ref="C28:K28"/>
    <mergeCell ref="D29:E29"/>
    <mergeCell ref="I11:K12"/>
    <mergeCell ref="H13:K14"/>
    <mergeCell ref="D9:G10"/>
    <mergeCell ref="C30:H30"/>
    <mergeCell ref="P54:AA54"/>
    <mergeCell ref="I52:I54"/>
    <mergeCell ref="B61:H63"/>
    <mergeCell ref="L22:N40"/>
    <mergeCell ref="C46:H47"/>
    <mergeCell ref="B43:B45"/>
    <mergeCell ref="A23:B23"/>
    <mergeCell ref="C23:D23"/>
    <mergeCell ref="F23:G23"/>
    <mergeCell ref="E24:E26"/>
    <mergeCell ref="L41:N50"/>
    <mergeCell ref="C40:H42"/>
    <mergeCell ref="I37:I38"/>
    <mergeCell ref="C37:H39"/>
    <mergeCell ref="C34:H36"/>
    <mergeCell ref="I34:I35"/>
    <mergeCell ref="F29:G29"/>
    <mergeCell ref="H29:K29"/>
    <mergeCell ref="C43:H45"/>
    <mergeCell ref="A30:A47"/>
    <mergeCell ref="D27:F27"/>
    <mergeCell ref="A27:B29"/>
    <mergeCell ref="B40:B42"/>
    <mergeCell ref="B34:B36"/>
    <mergeCell ref="A22:B22"/>
    <mergeCell ref="H23:I23"/>
    <mergeCell ref="A24:B26"/>
    <mergeCell ref="O22:AA40"/>
    <mergeCell ref="F24:G26"/>
    <mergeCell ref="C31:H33"/>
    <mergeCell ref="D15:K15"/>
    <mergeCell ref="D16:K16"/>
    <mergeCell ref="D17:K17"/>
    <mergeCell ref="D18:K18"/>
    <mergeCell ref="D19:K19"/>
    <mergeCell ref="D20:K20"/>
    <mergeCell ref="D21:K21"/>
    <mergeCell ref="L1:N21"/>
    <mergeCell ref="O1:AA21"/>
    <mergeCell ref="K37:K38"/>
    <mergeCell ref="K40:K41"/>
    <mergeCell ref="J26:K26"/>
    <mergeCell ref="C22:D22"/>
    <mergeCell ref="F22:G22"/>
    <mergeCell ref="H22:I22"/>
    <mergeCell ref="I5:I6"/>
    <mergeCell ref="J3:K4"/>
    <mergeCell ref="G3:H6"/>
  </mergeCells>
  <phoneticPr fontId="2"/>
  <printOptions horizontalCentered="1" verticalCentered="1"/>
  <pageMargins left="0.19685039370078741" right="0.19685039370078741" top="0.11811023622047245" bottom="0.11811023622047245" header="0.31496062992125984" footer="0.23622047244094491"/>
  <pageSetup paperSize="9" scale="75" fitToWidth="2" fitToHeight="2" orientation="portrait" r:id="rId1"/>
  <headerFooter alignWithMargins="0"/>
  <colBreaks count="1" manualBreakCount="1">
    <brk id="11" max="7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2"/>
  <sheetViews>
    <sheetView view="pageBreakPreview" zoomScaleNormal="100" zoomScaleSheetLayoutView="100" workbookViewId="0">
      <selection activeCell="D9" sqref="D9:J9"/>
    </sheetView>
  </sheetViews>
  <sheetFormatPr defaultColWidth="9" defaultRowHeight="13.5"/>
  <cols>
    <col min="1" max="1" width="5.5" style="1" customWidth="1"/>
    <col min="2" max="3" width="9" style="1"/>
    <col min="4" max="7" width="7.625" style="1" customWidth="1"/>
    <col min="8" max="9" width="3.75" style="1" customWidth="1"/>
    <col min="10" max="13" width="7.625" style="1" customWidth="1"/>
    <col min="14" max="14" width="8.375" style="1" customWidth="1"/>
    <col min="15" max="15" width="1.625" style="1" customWidth="1"/>
    <col min="16" max="16" width="4.625" style="1" customWidth="1"/>
    <col min="17" max="18" width="10.125" style="1" customWidth="1"/>
    <col min="19" max="26" width="9.625" style="1" customWidth="1"/>
    <col min="27" max="16384" width="9" style="1"/>
  </cols>
  <sheetData>
    <row r="1" spans="1:26" ht="30.75" customHeight="1">
      <c r="A1" s="140"/>
      <c r="B1" s="662" t="s">
        <v>34</v>
      </c>
      <c r="C1" s="663"/>
      <c r="D1" s="663"/>
      <c r="E1" s="663"/>
      <c r="F1" s="663"/>
      <c r="G1" s="663"/>
      <c r="H1" s="663"/>
      <c r="I1" s="663"/>
      <c r="J1" s="663"/>
      <c r="K1" s="140"/>
      <c r="L1" s="140"/>
      <c r="M1" s="140"/>
      <c r="N1" s="140"/>
      <c r="O1" s="141"/>
      <c r="P1" s="141"/>
      <c r="Q1" s="706" t="s">
        <v>28</v>
      </c>
      <c r="R1" s="707"/>
      <c r="S1" s="707"/>
      <c r="T1" s="707"/>
      <c r="U1" s="707"/>
      <c r="V1" s="141"/>
      <c r="W1" s="141"/>
      <c r="X1" s="141"/>
      <c r="Y1" s="141"/>
      <c r="Z1" s="141"/>
    </row>
    <row r="2" spans="1:26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2" t="s">
        <v>0</v>
      </c>
      <c r="M2" s="140"/>
      <c r="N2" s="140"/>
      <c r="O2" s="141"/>
      <c r="P2" s="141"/>
      <c r="Q2" s="708"/>
      <c r="R2" s="708"/>
      <c r="S2" s="708"/>
      <c r="T2" s="708"/>
      <c r="U2" s="708"/>
      <c r="V2" s="709"/>
      <c r="W2" s="141"/>
      <c r="X2" s="141"/>
      <c r="Y2" s="141"/>
      <c r="Z2" s="141"/>
    </row>
    <row r="3" spans="1:26" ht="16.5" customHeight="1">
      <c r="A3" s="140"/>
      <c r="B3" s="664" t="s">
        <v>1</v>
      </c>
      <c r="C3" s="664"/>
      <c r="D3" s="665" t="s">
        <v>2</v>
      </c>
      <c r="E3" s="664"/>
      <c r="F3" s="664"/>
      <c r="G3" s="664"/>
      <c r="H3" s="664"/>
      <c r="I3" s="664"/>
      <c r="J3" s="664"/>
      <c r="K3" s="140"/>
      <c r="L3" s="143" t="s">
        <v>276</v>
      </c>
      <c r="M3" s="144"/>
      <c r="N3" s="140"/>
      <c r="O3" s="141"/>
      <c r="P3" s="141"/>
      <c r="Q3" s="141"/>
      <c r="R3" s="141"/>
      <c r="S3" s="141"/>
      <c r="T3" s="141"/>
      <c r="U3" s="141"/>
      <c r="V3" s="141"/>
      <c r="W3" s="710" t="s">
        <v>276</v>
      </c>
      <c r="X3" s="711"/>
      <c r="Y3" s="712"/>
      <c r="Z3" s="712"/>
    </row>
    <row r="4" spans="1:26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</row>
    <row r="5" spans="1:26" ht="26.25" customHeight="1">
      <c r="A5" s="140"/>
      <c r="B5" s="666" t="s">
        <v>3</v>
      </c>
      <c r="C5" s="667"/>
      <c r="D5" s="668" t="s">
        <v>4</v>
      </c>
      <c r="E5" s="668"/>
      <c r="F5" s="668"/>
      <c r="G5" s="668"/>
      <c r="H5" s="668"/>
      <c r="I5" s="668"/>
      <c r="J5" s="668"/>
      <c r="K5" s="668"/>
      <c r="L5" s="668"/>
      <c r="M5" s="668"/>
      <c r="N5" s="667"/>
      <c r="O5" s="145"/>
      <c r="P5" s="146"/>
      <c r="Q5" s="713" t="s">
        <v>3</v>
      </c>
      <c r="R5" s="714"/>
      <c r="S5" s="715" t="s">
        <v>4</v>
      </c>
      <c r="T5" s="715"/>
      <c r="U5" s="715"/>
      <c r="V5" s="715"/>
      <c r="W5" s="715"/>
      <c r="X5" s="715"/>
      <c r="Y5" s="715"/>
      <c r="Z5" s="714"/>
    </row>
    <row r="6" spans="1:26" ht="26.25" customHeight="1">
      <c r="A6" s="140"/>
      <c r="B6" s="645" t="s">
        <v>258</v>
      </c>
      <c r="C6" s="642"/>
      <c r="D6" s="645" t="str">
        <f>IF(入力シート!D9=0,"",入力シート!D9)</f>
        <v/>
      </c>
      <c r="E6" s="646"/>
      <c r="F6" s="645" t="s">
        <v>259</v>
      </c>
      <c r="G6" s="646"/>
      <c r="H6" s="646"/>
      <c r="I6" s="642"/>
      <c r="J6" s="674" t="str">
        <f>IF(入力シート!F9=0,"",入力シート!F9)</f>
        <v/>
      </c>
      <c r="K6" s="675"/>
      <c r="L6" s="675"/>
      <c r="M6" s="675"/>
      <c r="N6" s="676"/>
      <c r="O6" s="147"/>
      <c r="P6" s="148"/>
      <c r="Q6" s="697" t="s">
        <v>29</v>
      </c>
      <c r="R6" s="698"/>
      <c r="S6" s="722"/>
      <c r="T6" s="723"/>
      <c r="U6" s="723"/>
      <c r="V6" s="723"/>
      <c r="W6" s="723"/>
      <c r="X6" s="723"/>
      <c r="Y6" s="723"/>
      <c r="Z6" s="724"/>
    </row>
    <row r="7" spans="1:26" ht="26.25" customHeight="1">
      <c r="A7" s="140"/>
      <c r="B7" s="641" t="s">
        <v>220</v>
      </c>
      <c r="C7" s="642"/>
      <c r="D7" s="149" t="s">
        <v>221</v>
      </c>
      <c r="E7" s="669" t="str">
        <f>IF(入力シート!$D$6="事業設計工学コース","　事業設計工学コース",IF(入力シート!$D$6="情報アーキテクチャコース","　情報アーキテクチャコース",IF(入力シート!$D$6="創造技術コース","　創造技術コース","")))</f>
        <v/>
      </c>
      <c r="F7" s="670"/>
      <c r="G7" s="150" t="s">
        <v>222</v>
      </c>
      <c r="H7" s="669" t="str">
        <f>IF(入力シート!$D$7="情報アーキテクチャコース","　情報アーキテクチャコース",IF(入力シート!$D$7="創造技術コース","　創造技術コース",IF(入力シート!$D$7="事業設計工学コース","　事業設計工学コース","")))</f>
        <v/>
      </c>
      <c r="I7" s="669"/>
      <c r="J7" s="670"/>
      <c r="K7" s="151" t="s">
        <v>223</v>
      </c>
      <c r="L7" s="671" t="str">
        <f>IF(入力シート!D8=0,"",入力シート!D8)</f>
        <v/>
      </c>
      <c r="M7" s="672"/>
      <c r="N7" s="673"/>
      <c r="O7" s="152"/>
      <c r="P7" s="153"/>
      <c r="Q7" s="699"/>
      <c r="R7" s="700"/>
      <c r="S7" s="716"/>
      <c r="T7" s="717"/>
      <c r="U7" s="717"/>
      <c r="V7" s="717"/>
      <c r="W7" s="717"/>
      <c r="X7" s="717"/>
      <c r="Y7" s="717"/>
      <c r="Z7" s="718"/>
    </row>
    <row r="8" spans="1:26" ht="26.25" customHeight="1">
      <c r="A8" s="140"/>
      <c r="B8" s="645" t="s">
        <v>5</v>
      </c>
      <c r="C8" s="642"/>
      <c r="D8" s="677" t="str">
        <f>入力シート!O17</f>
        <v>　　</v>
      </c>
      <c r="E8" s="678"/>
      <c r="F8" s="678"/>
      <c r="G8" s="678"/>
      <c r="H8" s="678"/>
      <c r="I8" s="678"/>
      <c r="J8" s="678"/>
      <c r="K8" s="154"/>
      <c r="L8" s="155"/>
      <c r="M8" s="155"/>
      <c r="N8" s="156"/>
      <c r="O8" s="157"/>
      <c r="P8" s="158"/>
      <c r="Q8" s="699"/>
      <c r="R8" s="700"/>
      <c r="S8" s="716"/>
      <c r="T8" s="717"/>
      <c r="U8" s="717"/>
      <c r="V8" s="717"/>
      <c r="W8" s="717"/>
      <c r="X8" s="717"/>
      <c r="Y8" s="717"/>
      <c r="Z8" s="718"/>
    </row>
    <row r="9" spans="1:26" ht="26.25" customHeight="1">
      <c r="A9" s="140"/>
      <c r="B9" s="645" t="s">
        <v>6</v>
      </c>
      <c r="C9" s="642"/>
      <c r="D9" s="677" t="str">
        <f>入力シート!O16</f>
        <v>　　</v>
      </c>
      <c r="E9" s="678"/>
      <c r="F9" s="678"/>
      <c r="G9" s="678"/>
      <c r="H9" s="678"/>
      <c r="I9" s="678"/>
      <c r="J9" s="679"/>
      <c r="K9" s="159" t="s">
        <v>7</v>
      </c>
      <c r="L9" s="646" t="str">
        <f>IF(入力シート!$D$15="男","男",IF(入力シート!$D$15="女","女","男　　・　　女"))</f>
        <v>男　　・　　女</v>
      </c>
      <c r="M9" s="646"/>
      <c r="N9" s="647"/>
      <c r="O9" s="160"/>
      <c r="P9" s="161"/>
      <c r="Q9" s="699"/>
      <c r="R9" s="700"/>
      <c r="S9" s="716"/>
      <c r="T9" s="717"/>
      <c r="U9" s="717"/>
      <c r="V9" s="717"/>
      <c r="W9" s="717"/>
      <c r="X9" s="717"/>
      <c r="Y9" s="717"/>
      <c r="Z9" s="718"/>
    </row>
    <row r="10" spans="1:26" ht="26.25" customHeight="1">
      <c r="A10" s="140"/>
      <c r="B10" s="648" t="s">
        <v>8</v>
      </c>
      <c r="C10" s="649"/>
      <c r="D10" s="650" t="str">
        <f>CONCATENATE(入力シート!D18,"　　　　年　　　 ",入力シート!G18,"　　　　月　　　 ",入力シート!I18,"　　　　日")</f>
        <v>　　　　年　　　 　　　　月　　　 　　　　日</v>
      </c>
      <c r="E10" s="651"/>
      <c r="F10" s="651"/>
      <c r="G10" s="651"/>
      <c r="H10" s="651"/>
      <c r="I10" s="651"/>
      <c r="J10" s="652"/>
      <c r="K10" s="159" t="s">
        <v>9</v>
      </c>
      <c r="L10" s="645" t="str">
        <f>IFERROR(IF(入力シート!$O$20="#VALUE!","",入力シート!$O$20),"")</f>
        <v/>
      </c>
      <c r="M10" s="646"/>
      <c r="N10" s="162" t="s">
        <v>177</v>
      </c>
      <c r="O10" s="160"/>
      <c r="P10" s="161"/>
      <c r="Q10" s="699"/>
      <c r="R10" s="700"/>
      <c r="S10" s="716"/>
      <c r="T10" s="717"/>
      <c r="U10" s="717"/>
      <c r="V10" s="717"/>
      <c r="W10" s="717"/>
      <c r="X10" s="717"/>
      <c r="Y10" s="717"/>
      <c r="Z10" s="718"/>
    </row>
    <row r="11" spans="1:26" ht="26.25" customHeight="1">
      <c r="A11" s="140"/>
      <c r="B11" s="653" t="s">
        <v>10</v>
      </c>
      <c r="C11" s="654"/>
      <c r="D11" s="163" t="s">
        <v>11</v>
      </c>
      <c r="E11" s="636" t="str">
        <f>IF(入力シート!$O$23=0,"",入力シート!$O$23)</f>
        <v>　－　</v>
      </c>
      <c r="F11" s="636"/>
      <c r="G11" s="636"/>
      <c r="H11" s="636"/>
      <c r="I11" s="164"/>
      <c r="J11" s="164"/>
      <c r="K11" s="164"/>
      <c r="L11" s="164"/>
      <c r="M11" s="164"/>
      <c r="N11" s="165"/>
      <c r="O11" s="157"/>
      <c r="P11" s="158"/>
      <c r="Q11" s="699"/>
      <c r="R11" s="700"/>
      <c r="S11" s="716"/>
      <c r="T11" s="717"/>
      <c r="U11" s="717"/>
      <c r="V11" s="717"/>
      <c r="W11" s="717"/>
      <c r="X11" s="717"/>
      <c r="Y11" s="717"/>
      <c r="Z11" s="718"/>
    </row>
    <row r="12" spans="1:26" ht="26.25" customHeight="1">
      <c r="A12" s="140"/>
      <c r="B12" s="648" t="s">
        <v>12</v>
      </c>
      <c r="C12" s="649"/>
      <c r="D12" s="655" t="str">
        <f>IF(入力シート!$O$103="　FAX　","　（　　　　　　）　　　　　　－　　　　　　　　　　FAX　（　　　　　）　　　　　　－",入力シート!$O$103)</f>
        <v>　（　　　　　　）　　　　　　－　　　　　　　　　　FAX　（　　　　　）　　　　　　－</v>
      </c>
      <c r="E12" s="656"/>
      <c r="F12" s="656"/>
      <c r="G12" s="656"/>
      <c r="H12" s="656"/>
      <c r="I12" s="656"/>
      <c r="J12" s="656"/>
      <c r="K12" s="656"/>
      <c r="L12" s="656"/>
      <c r="M12" s="656"/>
      <c r="N12" s="657"/>
      <c r="O12" s="160"/>
      <c r="P12" s="161"/>
      <c r="Q12" s="701"/>
      <c r="R12" s="702"/>
      <c r="S12" s="719"/>
      <c r="T12" s="720"/>
      <c r="U12" s="720"/>
      <c r="V12" s="720"/>
      <c r="W12" s="720"/>
      <c r="X12" s="720"/>
      <c r="Y12" s="720"/>
      <c r="Z12" s="721"/>
    </row>
    <row r="13" spans="1:26" ht="26.25" customHeight="1">
      <c r="A13" s="140"/>
      <c r="B13" s="658" t="s">
        <v>13</v>
      </c>
      <c r="C13" s="659"/>
      <c r="D13" s="677" t="str">
        <f>IF(入力シート!$D$25=0,"",入力シート!$D$25)</f>
        <v/>
      </c>
      <c r="E13" s="678"/>
      <c r="F13" s="678"/>
      <c r="G13" s="678"/>
      <c r="H13" s="678"/>
      <c r="I13" s="678"/>
      <c r="J13" s="678"/>
      <c r="K13" s="678"/>
      <c r="L13" s="678"/>
      <c r="M13" s="678"/>
      <c r="N13" s="679"/>
      <c r="O13" s="160"/>
      <c r="P13" s="161"/>
      <c r="Q13" s="697" t="s">
        <v>30</v>
      </c>
      <c r="R13" s="698"/>
      <c r="S13" s="722"/>
      <c r="T13" s="723"/>
      <c r="U13" s="723"/>
      <c r="V13" s="723"/>
      <c r="W13" s="723"/>
      <c r="X13" s="723"/>
      <c r="Y13" s="723"/>
      <c r="Z13" s="724"/>
    </row>
    <row r="14" spans="1:26" ht="26.25" customHeight="1">
      <c r="A14" s="140"/>
      <c r="B14" s="660" t="s">
        <v>14</v>
      </c>
      <c r="C14" s="661"/>
      <c r="D14" s="634" t="str">
        <f>IF(入力シート!$D$103=0,"",入力シート!$D$103)</f>
        <v/>
      </c>
      <c r="E14" s="635"/>
      <c r="F14" s="635"/>
      <c r="G14" s="635"/>
      <c r="H14" s="635"/>
      <c r="I14" s="635"/>
      <c r="J14" s="166"/>
      <c r="K14" s="167" t="s">
        <v>15</v>
      </c>
      <c r="L14" s="636" t="str">
        <f>IF(入力シート!$D$104=0,"",入力シート!$D$104)</f>
        <v/>
      </c>
      <c r="M14" s="636"/>
      <c r="N14" s="637"/>
      <c r="O14" s="157"/>
      <c r="P14" s="158"/>
      <c r="Q14" s="699"/>
      <c r="R14" s="700"/>
      <c r="S14" s="716"/>
      <c r="T14" s="717"/>
      <c r="U14" s="717"/>
      <c r="V14" s="717"/>
      <c r="W14" s="717"/>
      <c r="X14" s="717"/>
      <c r="Y14" s="717"/>
      <c r="Z14" s="718"/>
    </row>
    <row r="15" spans="1:26" ht="26.25" customHeight="1">
      <c r="A15" s="140"/>
      <c r="B15" s="643" t="s">
        <v>16</v>
      </c>
      <c r="C15" s="644"/>
      <c r="D15" s="168" t="s">
        <v>17</v>
      </c>
      <c r="E15" s="638" t="str">
        <f>IF(入力シート!$O$106=0,"",入力シート!$O$106)</f>
        <v>　－　</v>
      </c>
      <c r="F15" s="638"/>
      <c r="G15" s="639" t="str">
        <f>IF(入力シート!$D$106=0,"",入力シート!$D$106)</f>
        <v/>
      </c>
      <c r="H15" s="639"/>
      <c r="I15" s="639"/>
      <c r="J15" s="639"/>
      <c r="K15" s="639"/>
      <c r="L15" s="639"/>
      <c r="M15" s="639"/>
      <c r="N15" s="640"/>
      <c r="O15" s="157"/>
      <c r="P15" s="158"/>
      <c r="Q15" s="699"/>
      <c r="R15" s="700"/>
      <c r="S15" s="716"/>
      <c r="T15" s="717"/>
      <c r="U15" s="717"/>
      <c r="V15" s="717"/>
      <c r="W15" s="717"/>
      <c r="X15" s="717"/>
      <c r="Y15" s="717"/>
      <c r="Z15" s="718"/>
    </row>
    <row r="16" spans="1:26" ht="26.25" customHeight="1">
      <c r="A16" s="140"/>
      <c r="B16" s="684" t="s">
        <v>18</v>
      </c>
      <c r="C16" s="685"/>
      <c r="D16" s="688" t="str">
        <f>IF(入力シート!$O$108="　FAX　","　（　　　　　　）　　　　　　－　　　　　　　　　　FAX　（　　　　　）　　　　　　－",入力シート!$O$108)</f>
        <v>　（　　　　　　）　　　　　　－　　　　　　　　　　FAX　（　　　　　）　　　　　　－</v>
      </c>
      <c r="E16" s="689"/>
      <c r="F16" s="689"/>
      <c r="G16" s="689"/>
      <c r="H16" s="689"/>
      <c r="I16" s="689"/>
      <c r="J16" s="689"/>
      <c r="K16" s="689"/>
      <c r="L16" s="689"/>
      <c r="M16" s="689"/>
      <c r="N16" s="690"/>
      <c r="O16" s="157"/>
      <c r="P16" s="158"/>
      <c r="Q16" s="699"/>
      <c r="R16" s="700"/>
      <c r="S16" s="716"/>
      <c r="T16" s="717"/>
      <c r="U16" s="717"/>
      <c r="V16" s="717"/>
      <c r="W16" s="717"/>
      <c r="X16" s="717"/>
      <c r="Y16" s="717"/>
      <c r="Z16" s="718"/>
    </row>
    <row r="17" spans="1:26" ht="26.25" customHeight="1">
      <c r="A17" s="140"/>
      <c r="B17" s="660" t="s">
        <v>277</v>
      </c>
      <c r="C17" s="661"/>
      <c r="D17" s="645" t="s">
        <v>19</v>
      </c>
      <c r="E17" s="686"/>
      <c r="F17" s="687" t="s">
        <v>20</v>
      </c>
      <c r="G17" s="686"/>
      <c r="H17" s="687" t="s">
        <v>21</v>
      </c>
      <c r="I17" s="646"/>
      <c r="J17" s="686"/>
      <c r="K17" s="687" t="s">
        <v>22</v>
      </c>
      <c r="L17" s="686"/>
      <c r="M17" s="687" t="s">
        <v>23</v>
      </c>
      <c r="N17" s="642"/>
      <c r="O17" s="145"/>
      <c r="P17" s="146"/>
      <c r="Q17" s="699"/>
      <c r="R17" s="700"/>
      <c r="S17" s="716"/>
      <c r="T17" s="717"/>
      <c r="U17" s="717"/>
      <c r="V17" s="717"/>
      <c r="W17" s="717"/>
      <c r="X17" s="717"/>
      <c r="Y17" s="717"/>
      <c r="Z17" s="718"/>
    </row>
    <row r="18" spans="1:26">
      <c r="A18" s="140"/>
      <c r="B18" s="699" t="s">
        <v>24</v>
      </c>
      <c r="C18" s="700"/>
      <c r="D18" s="705" t="s">
        <v>25</v>
      </c>
      <c r="E18" s="705"/>
      <c r="F18" s="692"/>
      <c r="G18" s="692"/>
      <c r="H18" s="692"/>
      <c r="I18" s="692"/>
      <c r="J18" s="692"/>
      <c r="K18" s="692"/>
      <c r="L18" s="692"/>
      <c r="M18" s="692"/>
      <c r="N18" s="693"/>
      <c r="O18" s="160"/>
      <c r="P18" s="161"/>
      <c r="Q18" s="699"/>
      <c r="R18" s="700"/>
      <c r="S18" s="716"/>
      <c r="T18" s="717"/>
      <c r="U18" s="717"/>
      <c r="V18" s="717"/>
      <c r="W18" s="717"/>
      <c r="X18" s="717"/>
      <c r="Y18" s="717"/>
      <c r="Z18" s="718"/>
    </row>
    <row r="19" spans="1:26">
      <c r="A19" s="140"/>
      <c r="B19" s="699"/>
      <c r="C19" s="700"/>
      <c r="D19" s="705"/>
      <c r="E19" s="705"/>
      <c r="F19" s="692"/>
      <c r="G19" s="692"/>
      <c r="H19" s="692"/>
      <c r="I19" s="692"/>
      <c r="J19" s="692"/>
      <c r="K19" s="692"/>
      <c r="L19" s="692"/>
      <c r="M19" s="692"/>
      <c r="N19" s="693"/>
      <c r="O19" s="160"/>
      <c r="P19" s="161"/>
      <c r="Q19" s="699"/>
      <c r="R19" s="700"/>
      <c r="S19" s="716"/>
      <c r="T19" s="717"/>
      <c r="U19" s="717"/>
      <c r="V19" s="717"/>
      <c r="W19" s="717"/>
      <c r="X19" s="717"/>
      <c r="Y19" s="717"/>
      <c r="Z19" s="718"/>
    </row>
    <row r="20" spans="1:26">
      <c r="A20" s="140"/>
      <c r="B20" s="699"/>
      <c r="C20" s="700"/>
      <c r="D20" s="680"/>
      <c r="E20" s="681"/>
      <c r="F20" s="682"/>
      <c r="G20" s="682"/>
      <c r="H20" s="682"/>
      <c r="I20" s="682"/>
      <c r="J20" s="682"/>
      <c r="K20" s="682"/>
      <c r="L20" s="682"/>
      <c r="M20" s="682"/>
      <c r="N20" s="683"/>
      <c r="O20" s="160"/>
      <c r="P20" s="161"/>
      <c r="Q20" s="699"/>
      <c r="R20" s="700"/>
      <c r="S20" s="716"/>
      <c r="T20" s="717"/>
      <c r="U20" s="717"/>
      <c r="V20" s="717"/>
      <c r="W20" s="717"/>
      <c r="X20" s="717"/>
      <c r="Y20" s="717"/>
      <c r="Z20" s="718"/>
    </row>
    <row r="21" spans="1:26">
      <c r="A21" s="140"/>
      <c r="B21" s="699"/>
      <c r="C21" s="700"/>
      <c r="D21" s="680"/>
      <c r="E21" s="681"/>
      <c r="F21" s="682"/>
      <c r="G21" s="682"/>
      <c r="H21" s="682"/>
      <c r="I21" s="682"/>
      <c r="J21" s="682"/>
      <c r="K21" s="682"/>
      <c r="L21" s="682"/>
      <c r="M21" s="682"/>
      <c r="N21" s="683"/>
      <c r="O21" s="160"/>
      <c r="P21" s="161"/>
      <c r="Q21" s="701"/>
      <c r="R21" s="702"/>
      <c r="S21" s="719"/>
      <c r="T21" s="720"/>
      <c r="U21" s="720"/>
      <c r="V21" s="720"/>
      <c r="W21" s="720"/>
      <c r="X21" s="720"/>
      <c r="Y21" s="720"/>
      <c r="Z21" s="721"/>
    </row>
    <row r="22" spans="1:26">
      <c r="A22" s="140"/>
      <c r="B22" s="699"/>
      <c r="C22" s="700"/>
      <c r="D22" s="680"/>
      <c r="E22" s="681"/>
      <c r="F22" s="682"/>
      <c r="G22" s="682"/>
      <c r="H22" s="682"/>
      <c r="I22" s="682"/>
      <c r="J22" s="682"/>
      <c r="K22" s="682"/>
      <c r="L22" s="682"/>
      <c r="M22" s="682"/>
      <c r="N22" s="683"/>
      <c r="O22" s="160"/>
      <c r="P22" s="161"/>
      <c r="Q22" s="697" t="s">
        <v>36</v>
      </c>
      <c r="R22" s="725"/>
      <c r="S22" s="730"/>
      <c r="T22" s="730"/>
      <c r="U22" s="730"/>
      <c r="V22" s="730"/>
      <c r="W22" s="730"/>
      <c r="X22" s="730"/>
      <c r="Y22" s="730"/>
      <c r="Z22" s="731"/>
    </row>
    <row r="23" spans="1:26">
      <c r="A23" s="140"/>
      <c r="B23" s="699"/>
      <c r="C23" s="700"/>
      <c r="D23" s="680"/>
      <c r="E23" s="681"/>
      <c r="F23" s="682"/>
      <c r="G23" s="682"/>
      <c r="H23" s="682"/>
      <c r="I23" s="682"/>
      <c r="J23" s="682"/>
      <c r="K23" s="682"/>
      <c r="L23" s="682"/>
      <c r="M23" s="682"/>
      <c r="N23" s="683"/>
      <c r="O23" s="160"/>
      <c r="P23" s="161"/>
      <c r="Q23" s="726"/>
      <c r="R23" s="727"/>
      <c r="S23" s="732"/>
      <c r="T23" s="732"/>
      <c r="U23" s="732"/>
      <c r="V23" s="732"/>
      <c r="W23" s="732"/>
      <c r="X23" s="732"/>
      <c r="Y23" s="732"/>
      <c r="Z23" s="733"/>
    </row>
    <row r="24" spans="1:26">
      <c r="A24" s="140"/>
      <c r="B24" s="699"/>
      <c r="C24" s="700"/>
      <c r="D24" s="680"/>
      <c r="E24" s="681"/>
      <c r="F24" s="682"/>
      <c r="G24" s="682"/>
      <c r="H24" s="682"/>
      <c r="I24" s="682"/>
      <c r="J24" s="682"/>
      <c r="K24" s="682"/>
      <c r="L24" s="682"/>
      <c r="M24" s="682"/>
      <c r="N24" s="683"/>
      <c r="O24" s="160"/>
      <c r="P24" s="161"/>
      <c r="Q24" s="726"/>
      <c r="R24" s="727"/>
      <c r="S24" s="734"/>
      <c r="T24" s="734"/>
      <c r="U24" s="734"/>
      <c r="V24" s="734"/>
      <c r="W24" s="734"/>
      <c r="X24" s="734"/>
      <c r="Y24" s="734"/>
      <c r="Z24" s="735"/>
    </row>
    <row r="25" spans="1:26">
      <c r="A25" s="140"/>
      <c r="B25" s="699"/>
      <c r="C25" s="700"/>
      <c r="D25" s="680"/>
      <c r="E25" s="681"/>
      <c r="F25" s="682"/>
      <c r="G25" s="682"/>
      <c r="H25" s="682"/>
      <c r="I25" s="682"/>
      <c r="J25" s="682"/>
      <c r="K25" s="682"/>
      <c r="L25" s="682"/>
      <c r="M25" s="682"/>
      <c r="N25" s="683"/>
      <c r="O25" s="160"/>
      <c r="P25" s="161"/>
      <c r="Q25" s="726"/>
      <c r="R25" s="727"/>
      <c r="S25" s="734"/>
      <c r="T25" s="734"/>
      <c r="U25" s="734"/>
      <c r="V25" s="734"/>
      <c r="W25" s="734"/>
      <c r="X25" s="734"/>
      <c r="Y25" s="734"/>
      <c r="Z25" s="735"/>
    </row>
    <row r="26" spans="1:26">
      <c r="A26" s="140"/>
      <c r="B26" s="699"/>
      <c r="C26" s="700"/>
      <c r="D26" s="680"/>
      <c r="E26" s="681"/>
      <c r="F26" s="682"/>
      <c r="G26" s="682"/>
      <c r="H26" s="682"/>
      <c r="I26" s="682"/>
      <c r="J26" s="682"/>
      <c r="K26" s="682"/>
      <c r="L26" s="682"/>
      <c r="M26" s="682"/>
      <c r="N26" s="683"/>
      <c r="O26" s="160"/>
      <c r="P26" s="161"/>
      <c r="Q26" s="726"/>
      <c r="R26" s="727"/>
      <c r="S26" s="734"/>
      <c r="T26" s="734"/>
      <c r="U26" s="734"/>
      <c r="V26" s="734"/>
      <c r="W26" s="734"/>
      <c r="X26" s="734"/>
      <c r="Y26" s="734"/>
      <c r="Z26" s="735"/>
    </row>
    <row r="27" spans="1:26">
      <c r="A27" s="140"/>
      <c r="B27" s="699"/>
      <c r="C27" s="700"/>
      <c r="D27" s="680"/>
      <c r="E27" s="681"/>
      <c r="F27" s="682"/>
      <c r="G27" s="682"/>
      <c r="H27" s="682"/>
      <c r="I27" s="682"/>
      <c r="J27" s="682"/>
      <c r="K27" s="682"/>
      <c r="L27" s="682"/>
      <c r="M27" s="682"/>
      <c r="N27" s="683"/>
      <c r="O27" s="160"/>
      <c r="P27" s="161"/>
      <c r="Q27" s="726"/>
      <c r="R27" s="727"/>
      <c r="S27" s="734"/>
      <c r="T27" s="734"/>
      <c r="U27" s="734"/>
      <c r="V27" s="734"/>
      <c r="W27" s="734"/>
      <c r="X27" s="734"/>
      <c r="Y27" s="734"/>
      <c r="Z27" s="735"/>
    </row>
    <row r="28" spans="1:26">
      <c r="A28" s="140"/>
      <c r="B28" s="699"/>
      <c r="C28" s="700"/>
      <c r="D28" s="680"/>
      <c r="E28" s="681"/>
      <c r="F28" s="682"/>
      <c r="G28" s="682"/>
      <c r="H28" s="682"/>
      <c r="I28" s="682"/>
      <c r="J28" s="682"/>
      <c r="K28" s="682"/>
      <c r="L28" s="682"/>
      <c r="M28" s="682"/>
      <c r="N28" s="683"/>
      <c r="O28" s="160"/>
      <c r="P28" s="161"/>
      <c r="Q28" s="726"/>
      <c r="R28" s="727"/>
      <c r="S28" s="734"/>
      <c r="T28" s="734"/>
      <c r="U28" s="734"/>
      <c r="V28" s="734"/>
      <c r="W28" s="734"/>
      <c r="X28" s="734"/>
      <c r="Y28" s="734"/>
      <c r="Z28" s="735"/>
    </row>
    <row r="29" spans="1:26">
      <c r="A29" s="140"/>
      <c r="B29" s="699"/>
      <c r="C29" s="700"/>
      <c r="D29" s="680"/>
      <c r="E29" s="681"/>
      <c r="F29" s="682"/>
      <c r="G29" s="682"/>
      <c r="H29" s="682"/>
      <c r="I29" s="682"/>
      <c r="J29" s="682"/>
      <c r="K29" s="682"/>
      <c r="L29" s="682"/>
      <c r="M29" s="682"/>
      <c r="N29" s="683"/>
      <c r="O29" s="160"/>
      <c r="P29" s="161"/>
      <c r="Q29" s="726"/>
      <c r="R29" s="727"/>
      <c r="S29" s="734"/>
      <c r="T29" s="734"/>
      <c r="U29" s="734"/>
      <c r="V29" s="734"/>
      <c r="W29" s="734"/>
      <c r="X29" s="734"/>
      <c r="Y29" s="734"/>
      <c r="Z29" s="735"/>
    </row>
    <row r="30" spans="1:26">
      <c r="A30" s="140"/>
      <c r="B30" s="699"/>
      <c r="C30" s="700"/>
      <c r="D30" s="680"/>
      <c r="E30" s="681"/>
      <c r="F30" s="682"/>
      <c r="G30" s="682"/>
      <c r="H30" s="682"/>
      <c r="I30" s="682"/>
      <c r="J30" s="682"/>
      <c r="K30" s="682"/>
      <c r="L30" s="682"/>
      <c r="M30" s="682"/>
      <c r="N30" s="683"/>
      <c r="O30" s="160"/>
      <c r="P30" s="161"/>
      <c r="Q30" s="726"/>
      <c r="R30" s="727"/>
      <c r="S30" s="734"/>
      <c r="T30" s="734"/>
      <c r="U30" s="734"/>
      <c r="V30" s="734"/>
      <c r="W30" s="734"/>
      <c r="X30" s="734"/>
      <c r="Y30" s="734"/>
      <c r="Z30" s="735"/>
    </row>
    <row r="31" spans="1:26">
      <c r="A31" s="140"/>
      <c r="B31" s="699"/>
      <c r="C31" s="700"/>
      <c r="D31" s="680"/>
      <c r="E31" s="681"/>
      <c r="F31" s="682"/>
      <c r="G31" s="682"/>
      <c r="H31" s="682"/>
      <c r="I31" s="682"/>
      <c r="J31" s="682"/>
      <c r="K31" s="682"/>
      <c r="L31" s="682"/>
      <c r="M31" s="682"/>
      <c r="N31" s="683"/>
      <c r="O31" s="160"/>
      <c r="P31" s="161"/>
      <c r="Q31" s="726"/>
      <c r="R31" s="727"/>
      <c r="S31" s="734"/>
      <c r="T31" s="734"/>
      <c r="U31" s="734"/>
      <c r="V31" s="734"/>
      <c r="W31" s="734"/>
      <c r="X31" s="734"/>
      <c r="Y31" s="734"/>
      <c r="Z31" s="735"/>
    </row>
    <row r="32" spans="1:26">
      <c r="A32" s="140"/>
      <c r="B32" s="699"/>
      <c r="C32" s="700"/>
      <c r="D32" s="680"/>
      <c r="E32" s="681"/>
      <c r="F32" s="682"/>
      <c r="G32" s="682"/>
      <c r="H32" s="682"/>
      <c r="I32" s="682"/>
      <c r="J32" s="682"/>
      <c r="K32" s="682"/>
      <c r="L32" s="682"/>
      <c r="M32" s="682"/>
      <c r="N32" s="683"/>
      <c r="O32" s="160"/>
      <c r="P32" s="161"/>
      <c r="Q32" s="726"/>
      <c r="R32" s="727"/>
      <c r="S32" s="734"/>
      <c r="T32" s="734"/>
      <c r="U32" s="734"/>
      <c r="V32" s="734"/>
      <c r="W32" s="734"/>
      <c r="X32" s="734"/>
      <c r="Y32" s="734"/>
      <c r="Z32" s="735"/>
    </row>
    <row r="33" spans="1:26">
      <c r="A33" s="140"/>
      <c r="B33" s="699"/>
      <c r="C33" s="700"/>
      <c r="D33" s="680"/>
      <c r="E33" s="681"/>
      <c r="F33" s="682"/>
      <c r="G33" s="682"/>
      <c r="H33" s="682"/>
      <c r="I33" s="682"/>
      <c r="J33" s="682"/>
      <c r="K33" s="682"/>
      <c r="L33" s="682"/>
      <c r="M33" s="682"/>
      <c r="N33" s="683"/>
      <c r="O33" s="160"/>
      <c r="P33" s="161"/>
      <c r="Q33" s="726"/>
      <c r="R33" s="727"/>
      <c r="S33" s="734"/>
      <c r="T33" s="734"/>
      <c r="U33" s="734"/>
      <c r="V33" s="734"/>
      <c r="W33" s="734"/>
      <c r="X33" s="734"/>
      <c r="Y33" s="734"/>
      <c r="Z33" s="735"/>
    </row>
    <row r="34" spans="1:26">
      <c r="A34" s="140"/>
      <c r="B34" s="699"/>
      <c r="C34" s="700"/>
      <c r="D34" s="691"/>
      <c r="E34" s="691"/>
      <c r="F34" s="692"/>
      <c r="G34" s="692"/>
      <c r="H34" s="692"/>
      <c r="I34" s="692"/>
      <c r="J34" s="692"/>
      <c r="K34" s="692"/>
      <c r="L34" s="692"/>
      <c r="M34" s="692"/>
      <c r="N34" s="693"/>
      <c r="O34" s="160"/>
      <c r="P34" s="161"/>
      <c r="Q34" s="726"/>
      <c r="R34" s="727"/>
      <c r="S34" s="734"/>
      <c r="T34" s="734"/>
      <c r="U34" s="734"/>
      <c r="V34" s="734"/>
      <c r="W34" s="734"/>
      <c r="X34" s="734"/>
      <c r="Y34" s="734"/>
      <c r="Z34" s="735"/>
    </row>
    <row r="35" spans="1:26">
      <c r="A35" s="140"/>
      <c r="B35" s="701"/>
      <c r="C35" s="702"/>
      <c r="D35" s="694"/>
      <c r="E35" s="694"/>
      <c r="F35" s="695"/>
      <c r="G35" s="695"/>
      <c r="H35" s="695"/>
      <c r="I35" s="695"/>
      <c r="J35" s="695"/>
      <c r="K35" s="695"/>
      <c r="L35" s="695"/>
      <c r="M35" s="695"/>
      <c r="N35" s="696"/>
      <c r="O35" s="160"/>
      <c r="P35" s="161"/>
      <c r="Q35" s="728"/>
      <c r="R35" s="729"/>
      <c r="S35" s="736"/>
      <c r="T35" s="736"/>
      <c r="U35" s="736"/>
      <c r="V35" s="736"/>
      <c r="W35" s="736"/>
      <c r="X35" s="736"/>
      <c r="Y35" s="736"/>
      <c r="Z35" s="737"/>
    </row>
    <row r="36" spans="1:26" ht="13.5" customHeight="1">
      <c r="A36" s="140"/>
      <c r="B36" s="697" t="s">
        <v>26</v>
      </c>
      <c r="C36" s="698"/>
      <c r="D36" s="703"/>
      <c r="E36" s="703"/>
      <c r="F36" s="703"/>
      <c r="G36" s="703"/>
      <c r="H36" s="703"/>
      <c r="I36" s="703"/>
      <c r="J36" s="703"/>
      <c r="K36" s="703"/>
      <c r="L36" s="703"/>
      <c r="M36" s="703"/>
      <c r="N36" s="704"/>
      <c r="O36" s="160"/>
      <c r="P36" s="161"/>
      <c r="Q36" s="739" t="s">
        <v>33</v>
      </c>
      <c r="R36" s="725"/>
      <c r="S36" s="169"/>
      <c r="T36" s="169"/>
      <c r="U36" s="169"/>
      <c r="V36" s="169"/>
      <c r="W36" s="169"/>
      <c r="X36" s="169"/>
      <c r="Y36" s="169"/>
      <c r="Z36" s="170"/>
    </row>
    <row r="37" spans="1:26">
      <c r="A37" s="140"/>
      <c r="B37" s="699"/>
      <c r="C37" s="700"/>
      <c r="D37" s="692"/>
      <c r="E37" s="692"/>
      <c r="F37" s="692"/>
      <c r="G37" s="692"/>
      <c r="H37" s="692"/>
      <c r="I37" s="692"/>
      <c r="J37" s="692"/>
      <c r="K37" s="692"/>
      <c r="L37" s="692"/>
      <c r="M37" s="692"/>
      <c r="N37" s="693"/>
      <c r="O37" s="160"/>
      <c r="P37" s="161"/>
      <c r="Q37" s="726"/>
      <c r="R37" s="727"/>
      <c r="S37" s="171"/>
      <c r="T37" s="708" t="s">
        <v>31</v>
      </c>
      <c r="U37" s="708"/>
      <c r="V37" s="708"/>
      <c r="W37" s="708"/>
      <c r="X37" s="708"/>
      <c r="Y37" s="708"/>
      <c r="Z37" s="738"/>
    </row>
    <row r="38" spans="1:26">
      <c r="A38" s="140"/>
      <c r="B38" s="699"/>
      <c r="C38" s="700"/>
      <c r="D38" s="682"/>
      <c r="E38" s="682"/>
      <c r="F38" s="682"/>
      <c r="G38" s="682"/>
      <c r="H38" s="682"/>
      <c r="I38" s="682"/>
      <c r="J38" s="682"/>
      <c r="K38" s="682"/>
      <c r="L38" s="682"/>
      <c r="M38" s="682"/>
      <c r="N38" s="683"/>
      <c r="O38" s="160"/>
      <c r="P38" s="161"/>
      <c r="Q38" s="726"/>
      <c r="R38" s="727"/>
      <c r="S38" s="160"/>
      <c r="T38" s="708"/>
      <c r="U38" s="708"/>
      <c r="V38" s="708"/>
      <c r="W38" s="708"/>
      <c r="X38" s="708"/>
      <c r="Y38" s="708"/>
      <c r="Z38" s="738"/>
    </row>
    <row r="39" spans="1:26">
      <c r="A39" s="140"/>
      <c r="B39" s="699"/>
      <c r="C39" s="700"/>
      <c r="D39" s="682"/>
      <c r="E39" s="682"/>
      <c r="F39" s="682"/>
      <c r="G39" s="682"/>
      <c r="H39" s="682"/>
      <c r="I39" s="682"/>
      <c r="J39" s="682"/>
      <c r="K39" s="682"/>
      <c r="L39" s="682"/>
      <c r="M39" s="682"/>
      <c r="N39" s="683"/>
      <c r="O39" s="160"/>
      <c r="P39" s="161"/>
      <c r="Q39" s="726"/>
      <c r="R39" s="727"/>
      <c r="S39" s="160"/>
      <c r="T39" s="171"/>
      <c r="U39" s="171"/>
      <c r="V39" s="171"/>
      <c r="W39" s="171"/>
      <c r="X39" s="171"/>
      <c r="Y39" s="171"/>
      <c r="Z39" s="161"/>
    </row>
    <row r="40" spans="1:26">
      <c r="A40" s="140"/>
      <c r="B40" s="699"/>
      <c r="C40" s="700"/>
      <c r="D40" s="682"/>
      <c r="E40" s="682"/>
      <c r="F40" s="682"/>
      <c r="G40" s="682"/>
      <c r="H40" s="682"/>
      <c r="I40" s="682"/>
      <c r="J40" s="682"/>
      <c r="K40" s="682"/>
      <c r="L40" s="682"/>
      <c r="M40" s="682"/>
      <c r="N40" s="683"/>
      <c r="O40" s="160"/>
      <c r="P40" s="161"/>
      <c r="Q40" s="726"/>
      <c r="R40" s="727"/>
      <c r="S40" s="160"/>
      <c r="T40" s="171"/>
      <c r="U40" s="171"/>
      <c r="V40" s="171"/>
      <c r="W40" s="171"/>
      <c r="X40" s="171"/>
      <c r="Y40" s="171"/>
      <c r="Z40" s="161"/>
    </row>
    <row r="41" spans="1:26">
      <c r="A41" s="140"/>
      <c r="B41" s="699"/>
      <c r="C41" s="700"/>
      <c r="D41" s="682"/>
      <c r="E41" s="682"/>
      <c r="F41" s="682"/>
      <c r="G41" s="682"/>
      <c r="H41" s="682"/>
      <c r="I41" s="682"/>
      <c r="J41" s="682"/>
      <c r="K41" s="682"/>
      <c r="L41" s="682"/>
      <c r="M41" s="682"/>
      <c r="N41" s="683"/>
      <c r="O41" s="160"/>
      <c r="P41" s="161"/>
      <c r="Q41" s="726"/>
      <c r="R41" s="727"/>
      <c r="S41" s="160"/>
      <c r="T41" s="708" t="s">
        <v>32</v>
      </c>
      <c r="U41" s="708"/>
      <c r="V41" s="708"/>
      <c r="W41" s="708"/>
      <c r="X41" s="708"/>
      <c r="Y41" s="708"/>
      <c r="Z41" s="738"/>
    </row>
    <row r="42" spans="1:26">
      <c r="A42" s="140"/>
      <c r="B42" s="699"/>
      <c r="C42" s="700"/>
      <c r="D42" s="682"/>
      <c r="E42" s="682"/>
      <c r="F42" s="682"/>
      <c r="G42" s="682"/>
      <c r="H42" s="682"/>
      <c r="I42" s="682"/>
      <c r="J42" s="682"/>
      <c r="K42" s="682"/>
      <c r="L42" s="682"/>
      <c r="M42" s="682"/>
      <c r="N42" s="683"/>
      <c r="O42" s="160"/>
      <c r="P42" s="161"/>
      <c r="Q42" s="726"/>
      <c r="R42" s="727"/>
      <c r="S42" s="160"/>
      <c r="T42" s="708"/>
      <c r="U42" s="708"/>
      <c r="V42" s="708"/>
      <c r="W42" s="708"/>
      <c r="X42" s="708"/>
      <c r="Y42" s="708"/>
      <c r="Z42" s="738"/>
    </row>
    <row r="43" spans="1:26">
      <c r="A43" s="140"/>
      <c r="B43" s="699"/>
      <c r="C43" s="700"/>
      <c r="D43" s="682"/>
      <c r="E43" s="682"/>
      <c r="F43" s="682"/>
      <c r="G43" s="682"/>
      <c r="H43" s="682"/>
      <c r="I43" s="682"/>
      <c r="J43" s="682"/>
      <c r="K43" s="682"/>
      <c r="L43" s="682"/>
      <c r="M43" s="682"/>
      <c r="N43" s="683"/>
      <c r="O43" s="160"/>
      <c r="P43" s="161"/>
      <c r="Q43" s="726"/>
      <c r="R43" s="727"/>
      <c r="S43" s="160"/>
      <c r="T43" s="171"/>
      <c r="U43" s="171"/>
      <c r="V43" s="171"/>
      <c r="W43" s="171"/>
      <c r="X43" s="171"/>
      <c r="Y43" s="171"/>
      <c r="Z43" s="161"/>
    </row>
    <row r="44" spans="1:26">
      <c r="A44" s="140"/>
      <c r="B44" s="699"/>
      <c r="C44" s="700"/>
      <c r="D44" s="682"/>
      <c r="E44" s="682"/>
      <c r="F44" s="682"/>
      <c r="G44" s="682"/>
      <c r="H44" s="682"/>
      <c r="I44" s="682"/>
      <c r="J44" s="682"/>
      <c r="K44" s="682"/>
      <c r="L44" s="682"/>
      <c r="M44" s="682"/>
      <c r="N44" s="683"/>
      <c r="O44" s="160"/>
      <c r="P44" s="161"/>
      <c r="Q44" s="726"/>
      <c r="R44" s="727"/>
      <c r="S44" s="160"/>
      <c r="T44" s="171"/>
      <c r="U44" s="171"/>
      <c r="V44" s="171"/>
      <c r="W44" s="171"/>
      <c r="X44" s="171"/>
      <c r="Y44" s="171"/>
      <c r="Z44" s="161"/>
    </row>
    <row r="45" spans="1:26">
      <c r="A45" s="140"/>
      <c r="B45" s="699"/>
      <c r="C45" s="700"/>
      <c r="D45" s="682"/>
      <c r="E45" s="682"/>
      <c r="F45" s="682"/>
      <c r="G45" s="682"/>
      <c r="H45" s="682"/>
      <c r="I45" s="682"/>
      <c r="J45" s="682"/>
      <c r="K45" s="682"/>
      <c r="L45" s="682"/>
      <c r="M45" s="682"/>
      <c r="N45" s="683"/>
      <c r="O45" s="160"/>
      <c r="P45" s="161"/>
      <c r="Q45" s="726"/>
      <c r="R45" s="727"/>
      <c r="S45" s="160"/>
      <c r="T45" s="732" t="s">
        <v>35</v>
      </c>
      <c r="U45" s="732"/>
      <c r="V45" s="732"/>
      <c r="W45" s="732"/>
      <c r="X45" s="732"/>
      <c r="Y45" s="732"/>
      <c r="Z45" s="733"/>
    </row>
    <row r="46" spans="1:26">
      <c r="A46" s="140"/>
      <c r="B46" s="699"/>
      <c r="C46" s="700"/>
      <c r="D46" s="682"/>
      <c r="E46" s="682"/>
      <c r="F46" s="682"/>
      <c r="G46" s="682"/>
      <c r="H46" s="682"/>
      <c r="I46" s="682"/>
      <c r="J46" s="682"/>
      <c r="K46" s="682"/>
      <c r="L46" s="682"/>
      <c r="M46" s="682"/>
      <c r="N46" s="683"/>
      <c r="O46" s="160"/>
      <c r="P46" s="161"/>
      <c r="Q46" s="726"/>
      <c r="R46" s="727"/>
      <c r="S46" s="160"/>
      <c r="T46" s="732"/>
      <c r="U46" s="732"/>
      <c r="V46" s="732"/>
      <c r="W46" s="732"/>
      <c r="X46" s="732"/>
      <c r="Y46" s="732"/>
      <c r="Z46" s="733"/>
    </row>
    <row r="47" spans="1:26">
      <c r="A47" s="140"/>
      <c r="B47" s="699"/>
      <c r="C47" s="700"/>
      <c r="D47" s="682"/>
      <c r="E47" s="682"/>
      <c r="F47" s="682"/>
      <c r="G47" s="682"/>
      <c r="H47" s="682"/>
      <c r="I47" s="682"/>
      <c r="J47" s="682"/>
      <c r="K47" s="682"/>
      <c r="L47" s="682"/>
      <c r="M47" s="682"/>
      <c r="N47" s="683"/>
      <c r="O47" s="160"/>
      <c r="P47" s="161"/>
      <c r="Q47" s="726"/>
      <c r="R47" s="727"/>
      <c r="S47" s="160"/>
      <c r="T47" s="171"/>
      <c r="U47" s="171"/>
      <c r="V47" s="171"/>
      <c r="W47" s="171"/>
      <c r="X47" s="171"/>
      <c r="Y47" s="171"/>
      <c r="Z47" s="161"/>
    </row>
    <row r="48" spans="1:26">
      <c r="A48" s="140"/>
      <c r="B48" s="699"/>
      <c r="C48" s="700"/>
      <c r="D48" s="682"/>
      <c r="E48" s="682"/>
      <c r="F48" s="682"/>
      <c r="G48" s="682"/>
      <c r="H48" s="682"/>
      <c r="I48" s="682"/>
      <c r="J48" s="682"/>
      <c r="K48" s="682"/>
      <c r="L48" s="682"/>
      <c r="M48" s="682"/>
      <c r="N48" s="683"/>
      <c r="O48" s="160"/>
      <c r="P48" s="161"/>
      <c r="Q48" s="726"/>
      <c r="R48" s="727"/>
      <c r="S48" s="160"/>
      <c r="T48" s="171"/>
      <c r="U48" s="171"/>
      <c r="V48" s="171"/>
      <c r="W48" s="171"/>
      <c r="X48" s="171"/>
      <c r="Y48" s="171"/>
      <c r="Z48" s="161"/>
    </row>
    <row r="49" spans="1:26">
      <c r="A49" s="140"/>
      <c r="B49" s="699"/>
      <c r="C49" s="700"/>
      <c r="D49" s="682"/>
      <c r="E49" s="682"/>
      <c r="F49" s="682"/>
      <c r="G49" s="682"/>
      <c r="H49" s="682"/>
      <c r="I49" s="682"/>
      <c r="J49" s="682"/>
      <c r="K49" s="682"/>
      <c r="L49" s="682"/>
      <c r="M49" s="682"/>
      <c r="N49" s="683"/>
      <c r="O49" s="160"/>
      <c r="P49" s="161"/>
      <c r="Q49" s="726"/>
      <c r="R49" s="727"/>
      <c r="S49" s="160"/>
      <c r="T49" s="732" t="s">
        <v>35</v>
      </c>
      <c r="U49" s="732"/>
      <c r="V49" s="732"/>
      <c r="W49" s="732"/>
      <c r="X49" s="732"/>
      <c r="Y49" s="732"/>
      <c r="Z49" s="733"/>
    </row>
    <row r="50" spans="1:26">
      <c r="A50" s="140"/>
      <c r="B50" s="699"/>
      <c r="C50" s="700"/>
      <c r="D50" s="692"/>
      <c r="E50" s="692"/>
      <c r="F50" s="692"/>
      <c r="G50" s="692"/>
      <c r="H50" s="692"/>
      <c r="I50" s="692"/>
      <c r="J50" s="692"/>
      <c r="K50" s="692"/>
      <c r="L50" s="692"/>
      <c r="M50" s="692"/>
      <c r="N50" s="693"/>
      <c r="O50" s="160"/>
      <c r="P50" s="161"/>
      <c r="Q50" s="726"/>
      <c r="R50" s="727"/>
      <c r="S50" s="160"/>
      <c r="T50" s="732"/>
      <c r="U50" s="732"/>
      <c r="V50" s="732"/>
      <c r="W50" s="732"/>
      <c r="X50" s="732"/>
      <c r="Y50" s="732"/>
      <c r="Z50" s="733"/>
    </row>
    <row r="51" spans="1:26">
      <c r="A51" s="140"/>
      <c r="B51" s="701"/>
      <c r="C51" s="702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6"/>
      <c r="O51" s="160"/>
      <c r="P51" s="161"/>
      <c r="Q51" s="728"/>
      <c r="R51" s="729"/>
      <c r="S51" s="172"/>
      <c r="T51" s="173"/>
      <c r="U51" s="173"/>
      <c r="V51" s="173"/>
      <c r="W51" s="173"/>
      <c r="X51" s="173"/>
      <c r="Y51" s="173"/>
      <c r="Z51" s="174"/>
    </row>
    <row r="52" spans="1:26">
      <c r="A52" s="141"/>
      <c r="B52" s="141"/>
      <c r="C52" s="141"/>
      <c r="D52" s="141"/>
      <c r="E52" s="141"/>
      <c r="F52" s="141"/>
      <c r="G52" s="141"/>
      <c r="H52" s="141"/>
      <c r="I52" s="141"/>
      <c r="J52" s="141"/>
      <c r="K52" s="175"/>
      <c r="L52" s="175"/>
      <c r="M52" s="176"/>
      <c r="N52" s="175" t="s">
        <v>27</v>
      </c>
      <c r="O52" s="177"/>
      <c r="P52" s="177"/>
      <c r="Q52" s="141"/>
      <c r="R52" s="141"/>
      <c r="S52" s="141"/>
      <c r="T52" s="141"/>
      <c r="U52" s="141"/>
      <c r="V52" s="141"/>
      <c r="W52" s="141"/>
      <c r="X52" s="141"/>
      <c r="Y52" s="141"/>
      <c r="Z52" s="141"/>
    </row>
  </sheetData>
  <sheetProtection password="E86D" sheet="1" objects="1" scenarios="1"/>
  <mergeCells count="96">
    <mergeCell ref="T37:Z38"/>
    <mergeCell ref="T41:Z42"/>
    <mergeCell ref="T45:Z46"/>
    <mergeCell ref="T49:Z50"/>
    <mergeCell ref="Q36:R51"/>
    <mergeCell ref="Q22:R35"/>
    <mergeCell ref="S22:Z23"/>
    <mergeCell ref="S24:Z25"/>
    <mergeCell ref="S26:Z27"/>
    <mergeCell ref="S28:Z29"/>
    <mergeCell ref="S30:Z31"/>
    <mergeCell ref="S32:Z33"/>
    <mergeCell ref="S34:Z35"/>
    <mergeCell ref="S20:Z21"/>
    <mergeCell ref="Q13:R21"/>
    <mergeCell ref="S18:Z19"/>
    <mergeCell ref="S6:Z6"/>
    <mergeCell ref="S7:Z7"/>
    <mergeCell ref="S8:Z8"/>
    <mergeCell ref="S9:Z9"/>
    <mergeCell ref="S10:Z10"/>
    <mergeCell ref="S11:Z11"/>
    <mergeCell ref="S12:Z12"/>
    <mergeCell ref="Q6:R12"/>
    <mergeCell ref="S13:Z13"/>
    <mergeCell ref="S14:Z14"/>
    <mergeCell ref="S15:Z15"/>
    <mergeCell ref="S16:Z16"/>
    <mergeCell ref="S17:Z17"/>
    <mergeCell ref="Q1:U1"/>
    <mergeCell ref="Q2:R2"/>
    <mergeCell ref="S2:V2"/>
    <mergeCell ref="W3:Z3"/>
    <mergeCell ref="Q5:R5"/>
    <mergeCell ref="S5:Z5"/>
    <mergeCell ref="D34:N35"/>
    <mergeCell ref="B36:C51"/>
    <mergeCell ref="D36:N37"/>
    <mergeCell ref="D38:N39"/>
    <mergeCell ref="D40:N41"/>
    <mergeCell ref="D42:N43"/>
    <mergeCell ref="D44:N45"/>
    <mergeCell ref="D46:N47"/>
    <mergeCell ref="D48:N49"/>
    <mergeCell ref="D50:N51"/>
    <mergeCell ref="B18:C35"/>
    <mergeCell ref="D18:E19"/>
    <mergeCell ref="F18:N19"/>
    <mergeCell ref="D20:N21"/>
    <mergeCell ref="D22:N23"/>
    <mergeCell ref="D24:N25"/>
    <mergeCell ref="D26:N27"/>
    <mergeCell ref="D28:N29"/>
    <mergeCell ref="D30:N31"/>
    <mergeCell ref="D32:N33"/>
    <mergeCell ref="B16:C16"/>
    <mergeCell ref="B17:C17"/>
    <mergeCell ref="D17:E17"/>
    <mergeCell ref="F17:G17"/>
    <mergeCell ref="K17:L17"/>
    <mergeCell ref="M17:N17"/>
    <mergeCell ref="H17:J17"/>
    <mergeCell ref="D16:N16"/>
    <mergeCell ref="D8:J8"/>
    <mergeCell ref="D9:J9"/>
    <mergeCell ref="E11:H11"/>
    <mergeCell ref="L10:M10"/>
    <mergeCell ref="D13:N13"/>
    <mergeCell ref="B6:C6"/>
    <mergeCell ref="E7:F7"/>
    <mergeCell ref="H7:J7"/>
    <mergeCell ref="L7:N7"/>
    <mergeCell ref="D6:E6"/>
    <mergeCell ref="F6:I6"/>
    <mergeCell ref="J6:N6"/>
    <mergeCell ref="B1:J1"/>
    <mergeCell ref="B3:C3"/>
    <mergeCell ref="D3:J3"/>
    <mergeCell ref="B5:C5"/>
    <mergeCell ref="D5:N5"/>
    <mergeCell ref="D14:I14"/>
    <mergeCell ref="L14:N14"/>
    <mergeCell ref="E15:F15"/>
    <mergeCell ref="G15:N15"/>
    <mergeCell ref="B7:C7"/>
    <mergeCell ref="B15:C15"/>
    <mergeCell ref="B8:C8"/>
    <mergeCell ref="B9:C9"/>
    <mergeCell ref="L9:N9"/>
    <mergeCell ref="B10:C10"/>
    <mergeCell ref="D10:J10"/>
    <mergeCell ref="B11:C11"/>
    <mergeCell ref="B12:C12"/>
    <mergeCell ref="D12:N12"/>
    <mergeCell ref="B13:C13"/>
    <mergeCell ref="B14:C14"/>
  </mergeCells>
  <phoneticPr fontId="2"/>
  <pageMargins left="0.31" right="0.2" top="0.51181102362204722" bottom="0.39370078740157483" header="0.31496062992125984" footer="0.19685039370078741"/>
  <pageSetup paperSize="9" scale="96" orientation="portrait" r:id="rId1"/>
  <headerFooter alignWithMargins="0"/>
  <colBreaks count="1" manualBreakCount="1">
    <brk id="15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志願票(両面印刷)</vt:lpstr>
      <vt:lpstr>調査票(両面印刷)</vt:lpstr>
      <vt:lpstr>協議申出書(両面印刷)</vt:lpstr>
      <vt:lpstr>'協議申出書(両面印刷)'!Print_Area</vt:lpstr>
      <vt:lpstr>'志願票(両面印刷)'!Print_Area</vt:lpstr>
      <vt:lpstr>'調査票(両面印刷)'!Print_Area</vt:lpstr>
      <vt:lpstr>入力シート!Print_Area</vt:lpstr>
    </vt:vector>
  </TitlesOfParts>
  <Company>産業技術大学院大学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産業技術大学院大学</dc:creator>
  <cp:lastModifiedBy>石井　大輝</cp:lastModifiedBy>
  <cp:lastPrinted>2020-11-16T06:41:12Z</cp:lastPrinted>
  <dcterms:created xsi:type="dcterms:W3CDTF">2013-06-14T07:29:26Z</dcterms:created>
  <dcterms:modified xsi:type="dcterms:W3CDTF">2020-11-16T06:53:16Z</dcterms:modified>
</cp:coreProperties>
</file>